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3.xml" ContentType="application/vnd.openxmlformats-officedocument.drawing+xml"/>
  <Override PartName="/xl/worksheets/sheet16.xml" ContentType="application/vnd.openxmlformats-officedocument.spreadsheetml.worksheet+xml"/>
  <Override PartName="/xl/drawings/drawing14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xlsBook"/>
  <mc:AlternateContent xmlns:mc="http://schemas.openxmlformats.org/markup-compatibility/2006">
    <mc:Choice Requires="x15">
      <x15ac:absPath xmlns:x15ac="http://schemas.microsoft.com/office/spreadsheetml/2010/11/ac" url="C:\Users\mochns\Desktop\шаблоны  2\предложение о тарифе\"/>
    </mc:Choice>
  </mc:AlternateContent>
  <bookViews>
    <workbookView xWindow="0" yWindow="0" windowWidth="28800" windowHeight="10635" tabRatio="935" firstSheet="3" activeTab="5"/>
  </bookViews>
  <sheets>
    <sheet name="modList14_1" sheetId="630" state="veryHidden" r:id="rId3"/>
    <sheet name="modProv" sheetId="631" state="veryHidden" r:id="rId4"/>
    <sheet name="Лог обновления" sheetId="429" state="veryHidden" r:id="rId5"/>
    <sheet name="Титульный" sheetId="437" r:id="rId6"/>
    <sheet name="Перечень тарифов" sheetId="540" r:id="rId7"/>
    <sheet name="Форма 1.11.1" sheetId="625" r:id="rId8"/>
    <sheet name="Форма 1.0.1 | Т-транс" sheetId="614" state="veryHidden" r:id="rId9"/>
    <sheet name="Форма 1.11.2 | Т-транс" sheetId="567" state="veryHidden" r:id="rId10"/>
    <sheet name="Форма 1.11.2 | Т-гор.вода" sheetId="560" r:id="rId11"/>
    <sheet name="Форма 1.0.1 | Т-подкл(инд)" sheetId="617" state="veryHidden" r:id="rId12"/>
    <sheet name="Форма 1.11.3 | Т-подкл(инд)" sheetId="598" state="veryHidden" r:id="rId13"/>
    <sheet name="Форма 1.0.1 | Т-подкл" sheetId="618" state="veryHidden" r:id="rId14"/>
    <sheet name="Форма 1.11.3 | Т-подкл" sheetId="566" state="veryHidden" r:id="rId15"/>
    <sheet name="Форма 1.0.2" sheetId="550" state="veryHidden" r:id="rId16"/>
    <sheet name="Сведения об изменении" sheetId="568" state="veryHidden" r:id="rId17"/>
    <sheet name="et_union_hor" sheetId="471" state="veryHidden" r:id="rId18"/>
    <sheet name="TEHSHEET" sheetId="205" state="veryHidden" r:id="rId19"/>
    <sheet name="modListTempFilter" sheetId="620" state="veryHidden" r:id="rId20"/>
    <sheet name="modCheckCyan" sheetId="612" state="veryHidden" r:id="rId21"/>
    <sheet name="REESTR_LINK" sheetId="602" state="veryHidden" r:id="rId22"/>
    <sheet name="REESTR_DS" sheetId="603" state="veryHidden" r:id="rId23"/>
    <sheet name="modHTTP" sheetId="604" state="veryHidden" r:id="rId24"/>
    <sheet name="modfrmRezimChoose" sheetId="609" state="veryHidden" r:id="rId25"/>
    <sheet name="modSheetMain" sheetId="599" state="veryHidden" r:id="rId26"/>
    <sheet name="REESTR_VT" sheetId="577" state="veryHidden" r:id="rId27"/>
    <sheet name="REESTR_VED" sheetId="579" state="veryHidden" r:id="rId28"/>
    <sheet name="modfrmReestrObj" sheetId="570" state="veryHidden" r:id="rId29"/>
    <sheet name="AllSheetsInThisWorkbook" sheetId="389" state="veryHidden" r:id="rId30"/>
    <sheet name="et_union_vert" sheetId="521" state="veryHidden" r:id="rId31"/>
    <sheet name="modInstruction" sheetId="605" state="veryHidden" r:id="rId32"/>
    <sheet name="modRegion" sheetId="528" state="veryHidden" r:id="rId33"/>
    <sheet name="modReestr" sheetId="433" state="veryHidden" r:id="rId34"/>
    <sheet name="modfrmReestr" sheetId="434" state="veryHidden" r:id="rId35"/>
    <sheet name="modUpdTemplMain" sheetId="424" state="veryHidden" r:id="rId36"/>
    <sheet name="REESTR_ORG" sheetId="390" state="veryHidden" r:id="rId37"/>
    <sheet name="modClassifierValidate" sheetId="400" state="veryHidden" r:id="rId38"/>
    <sheet name="modHyp" sheetId="398" state="veryHidden" r:id="rId39"/>
    <sheet name="modServiceModule" sheetId="594" state="veryHidden" r:id="rId40"/>
    <sheet name="modList00" sheetId="498" state="veryHidden" r:id="rId41"/>
    <sheet name="modList01" sheetId="551" state="veryHidden" r:id="rId42"/>
    <sheet name="modList02" sheetId="504" state="veryHidden" r:id="rId43"/>
    <sheet name="modList03" sheetId="549" state="veryHidden" r:id="rId44"/>
    <sheet name="modList13" sheetId="626" state="veryHidden" r:id="rId45"/>
    <sheet name="REESTR_MO_FILTER" sheetId="621" state="veryHidden" r:id="rId46"/>
    <sheet name="REESTR_MO" sheetId="518" state="veryHidden" r:id="rId47"/>
    <sheet name="modInfo" sheetId="513" state="veryHidden" r:id="rId48"/>
    <sheet name="modList05" sheetId="619" state="veryHidden" r:id="rId49"/>
    <sheet name="modList06" sheetId="553" state="veryHidden" r:id="rId50"/>
    <sheet name="modList07" sheetId="569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modfrmReestrMR" sheetId="519" state="veryHidden" r:id="rId55"/>
    <sheet name="modfrmCheckUpdates" sheetId="512" state="veryHidden" r:id="rId56"/>
  </sheets>
  <externalReferences>
    <externalReference r:id="rId58"/>
  </externalReferences>
  <definedNames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Т-гор.вода'!$M$33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#REF!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Т-гор.вода'!$M$18:$AD$33</definedName>
    <definedName name="checkCell_List06_5_double_date">'Форма 1.11.2 | Т-гор.вода'!$AE$18:$AE$33</definedName>
    <definedName name="checkCell_List06_5_OneR">'Форма 1.11.2 | Т-гор.вода'!$P$15:$R$33</definedName>
    <definedName name="checkCell_List06_5_OneR_1c">'Форма 1.11.2 | Т-гор.вода'!$P$15:$P$33</definedName>
    <definedName name="checkCell_List06_5_OneR_2c">'Форма 1.11.2 | Т-гор.вода'!$Q$15:$R$33</definedName>
    <definedName name="checkCell_List06_5_TwoR">'Форма 1.11.2 | Т-гор.вода'!$S$15:$W$33</definedName>
    <definedName name="checkCell_List06_5_TwoR_1c">'Форма 1.11.2 | Т-гор.вода'!$S$15:$T$33</definedName>
    <definedName name="checkCell_List06_5_TwoR_2c">'Форма 1.11.2 | Т-гор.вода'!$U$15:$W$33</definedName>
    <definedName name="checkCell_List06_5_unique_t">'Форма 1.11.2 | Т-гор.вода'!$M$18:$M$33</definedName>
    <definedName name="checkCell_List06_5_unique_t1">'Форма 1.11.2 | Т-гор.вода'!$AF$18:$AF$33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#REF!</definedName>
    <definedName name="checkCells_List05_10">'Форма 1.0.1 | Т-подкл'!$F$7:$I$17</definedName>
    <definedName name="checkCells_List05_11">#REF!</definedName>
    <definedName name="checkCells_List05_2">'Форма 1.0.1 | Т-транс'!$F$7:$I$17</definedName>
    <definedName name="checkCells_List05_5">#REF!</definedName>
    <definedName name="checkCells_List05_9">'Форма 1.0.1 | Т-подкл(инд)'!$F$7:$I$17</definedName>
    <definedName name="checkCells_List14_1">'Форма 1.11.1'!$D$14:$L$32</definedName>
    <definedName name="checkDEfCell_List01">#REF!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#REF!</definedName>
    <definedName name="chkNoUpdatesValue">#REF!</definedName>
    <definedName name="code">#REF!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#REF!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#REF!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#REF!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#REF!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#REF!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#REF!</definedName>
    <definedName name="IDtariff_List05_2">'Форма 1.0.1 | Т-транс'!$A$1</definedName>
    <definedName name="IDtariff_List05_5">#REF!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8">#REF!</definedName>
    <definedName name="instr_hyp1">#REF!</definedName>
    <definedName name="instr_hyp2">#REF!</definedName>
    <definedName name="instr_hyp3">#REF!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REESTR_MO!$A$2:$D$96</definedName>
    <definedName name="List01_CheckC">#REF!</definedName>
    <definedName name="List01_NameCol">#REF!</definedName>
    <definedName name="List01_REESTR_MO">#REF!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Т-гор.вода'!$AC$18:$AC$33</definedName>
    <definedName name="List06_5_note">'Форма 1.11.2 | Т-гор.вода'!$AD$18:$AD$33</definedName>
    <definedName name="List06_5_Period">'Форма 1.11.2 | Т-гор.вода'!$O$18:$AB$33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#REF!</definedName>
    <definedName name="List13_note">#REF!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#REF!</definedName>
    <definedName name="MODesc">'Перечень тарифов'!$N$20:$N$25</definedName>
    <definedName name="MONTH">TEHSHEET!$E$2:$E$13</definedName>
    <definedName name="mr_List01">#REF!</definedName>
    <definedName name="mrCopy_List01">#REF!</definedName>
    <definedName name="mrmoCopy_List01">#REF!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#REF!</definedName>
    <definedName name="pDel_Comm">#REF!</definedName>
    <definedName name="pDel_List01_0">#REF!</definedName>
    <definedName name="pDel_List01_1">#REF!</definedName>
    <definedName name="pDel_List01_2">#REF!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Т-гор.вода'!$H$18:$K$33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#REF!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#REF!</definedName>
    <definedName name="pIns_List01_0">#REF!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Т-гор.вода'!$AC$18:$AC$33</definedName>
    <definedName name="pIns_List06_9_Period">'Форма 1.11.3 | Т-подкл(инд)'!$AL$19:$AL$30</definedName>
    <definedName name="pIns_List07">'Сведения об изменении'!$E$13</definedName>
    <definedName name="pIns_List13_1">#REF!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REESTR_ORG!$A$2:$J$224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#REF!</definedName>
    <definedName name="terCopy_List01">#REF!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#REF!</definedName>
    <definedName name="VDET_END_DATE">TEHSHEET!$F$32</definedName>
    <definedName name="VDET_START_DATE">TEHSHEET!$E$32</definedName>
    <definedName name="version">#REF!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52511"/>
</workbook>
</file>

<file path=xl/calcChain.xml><?xml version="1.0" encoding="utf-8"?>
<calcChain xmlns="http://schemas.openxmlformats.org/spreadsheetml/2006/main">
  <c r="E29" i="205" l="1"/>
</calcChain>
</file>

<file path=xl/sharedStrings.xml><?xml version="1.0" encoding="utf-8"?>
<sst xmlns="http://schemas.openxmlformats.org/spreadsheetml/2006/main" count="3299" uniqueCount="1700">
  <si>
    <t>et_List02(_1,_2,_3)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</si>
  <si>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</si>
  <si>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</si>
  <si>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</si>
  <si>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</si>
  <si>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</si>
  <si>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</si>
  <si>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</si>
  <si>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</si>
  <si>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</si>
  <si>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</si>
  <si>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</si>
  <si>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</si>
  <si>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</si>
  <si>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</si>
  <si>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</si>
  <si>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</si>
  <si>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</si>
  <si>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</si>
  <si>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</si>
  <si>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</si>
  <si>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</si>
  <si>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</si>
  <si>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</si>
  <si>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</si>
  <si>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</si>
  <si>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</si>
  <si>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</si>
  <si>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</si>
  <si>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</si>
  <si>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</si>
  <si>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</si>
  <si>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</si>
  <si>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</si>
  <si>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</si>
  <si>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</si>
  <si>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</si>
  <si>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</si>
  <si>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</si>
  <si>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</si>
  <si>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</si>
  <si>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</si>
  <si>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</si>
  <si>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</si>
  <si>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</si>
  <si>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</si>
  <si>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</si>
  <si>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</si>
  <si>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</si>
  <si>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</si>
  <si>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</si>
  <si>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</si>
  <si>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</si>
  <si>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</si>
  <si>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</si>
  <si>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</si>
  <si>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</si>
  <si>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</si>
  <si>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</si>
  <si>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</si>
  <si>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</si>
  <si>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</si>
  <si>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</si>
  <si>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</si>
  <si>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</si>
  <si>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</si>
  <si>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</si>
  <si>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</si>
  <si>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</si>
  <si>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</si>
  <si>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</si>
  <si>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</si>
  <si>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</si>
  <si>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</si>
  <si>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</si>
  <si>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</si>
  <si>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</si>
  <si>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</si>
  <si>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</si>
  <si>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</si>
  <si>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</si>
  <si>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</si>
  <si>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</si>
  <si>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</si>
  <si>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</si>
  <si>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</si>
  <si>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</si>
  <si>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</si>
  <si>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</si>
  <si>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</si>
  <si>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</si>
  <si>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</si>
  <si>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</si>
  <si>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</si>
  <si>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</si>
  <si>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</si>
  <si>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</si>
  <si>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</si>
  <si>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</si>
  <si>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</si>
  <si>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</si>
  <si>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</si>
  <si>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</si>
  <si>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</si>
  <si>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</si>
  <si>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</si>
  <si>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</si>
  <si>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</si>
  <si>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</si>
  <si>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</si>
  <si>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</si>
  <si>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</si>
  <si>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</si>
  <si>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</si>
  <si>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</si>
  <si>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</si>
  <si>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</si>
  <si>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</si>
  <si>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</si>
  <si>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</si>
  <si>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</si>
  <si>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</si>
  <si>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</si>
  <si>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</si>
  <si>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</si>
  <si>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</si>
  <si>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</si>
  <si>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</si>
  <si>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</si>
  <si>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</si>
  <si>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</si>
  <si>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</si>
  <si>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</si>
  <si>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</si>
  <si>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</si>
  <si>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</si>
  <si>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</si>
  <si>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</si>
  <si>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</si>
  <si>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</si>
  <si>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</si>
  <si>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</si>
  <si>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</si>
  <si>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</si>
  <si>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</si>
  <si>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</si>
  <si>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</si>
  <si>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</si>
  <si>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</si>
  <si>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</si>
  <si>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</si>
  <si>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</si>
  <si>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</si>
  <si>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</si>
  <si>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</si>
  <si>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</si>
  <si>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</si>
  <si>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</si>
  <si>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</si>
  <si>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</si>
  <si>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</si>
  <si>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</si>
  <si>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</si>
  <si>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</si>
  <si>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</si>
  <si>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</si>
  <si>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</si>
  <si>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</si>
  <si>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</si>
  <si>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</si>
  <si>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</si>
  <si>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</si>
  <si>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</si>
  <si>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</si>
  <si>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</si>
  <si>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</si>
  <si>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</si>
  <si>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</si>
  <si>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</si>
  <si>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</si>
  <si>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</si>
  <si>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</si>
  <si>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</si>
  <si>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</si>
  <si>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</si>
  <si>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</si>
  <si>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</si>
  <si>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</si>
  <si>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</si>
  <si>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</si>
  <si>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</si>
  <si>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</si>
  <si>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</si>
  <si>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</si>
  <si>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</si>
  <si>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</si>
  <si>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</si>
  <si>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</si>
  <si>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</si>
  <si>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</si>
  <si>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</si>
  <si>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</si>
  <si>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</si>
  <si>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</si>
  <si>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</si>
  <si>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</si>
  <si>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</si>
  <si>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</si>
  <si>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</si>
  <si>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</si>
  <si>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</si>
  <si>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</si>
  <si>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</si>
  <si>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</si>
  <si>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</si>
  <si>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</si>
  <si>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</si>
  <si>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</si>
  <si>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</si>
  <si>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</si>
  <si>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</si>
  <si>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</si>
  <si>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</si>
  <si>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</si>
  <si>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</si>
  <si>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</si>
  <si>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</si>
  <si>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</si>
  <si>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</si>
  <si>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</si>
  <si>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</si>
  <si>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</si>
  <si>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</si>
  <si>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</si>
  <si>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</si>
  <si>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</si>
  <si>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</si>
  <si>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</si>
  <si>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</si>
  <si>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</si>
  <si>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</si>
  <si>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</si>
  <si>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</si>
  <si>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</si>
  <si>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</si>
  <si>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</si>
  <si>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</si>
  <si>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</si>
  <si>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</si>
  <si>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</si>
  <si>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</si>
  <si>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</si>
  <si>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</si>
  <si>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</si>
  <si>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</si>
  <si>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</si>
  <si>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</si>
  <si>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</si>
  <si>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</si>
  <si>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</si>
  <si>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</si>
  <si>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</si>
  <si>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</si>
  <si>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</si>
  <si>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</si>
  <si>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</si>
  <si>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</si>
  <si>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</si>
  <si>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</si>
  <si>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</si>
  <si>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</si>
  <si>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</si>
  <si>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</si>
  <si>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</si>
  <si>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</si>
  <si>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</si>
  <si>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</si>
  <si>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</si>
  <si>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</si>
  <si>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</si>
  <si>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</si>
  <si>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</si>
  <si>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</si>
  <si>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</si>
  <si>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</si>
  <si>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</si>
  <si>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</si>
  <si>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</si>
  <si>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</si>
  <si>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</si>
  <si>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</si>
  <si>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</si>
  <si>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</si>
  <si>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</si>
  <si>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</si>
  <si>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</si>
  <si>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</si>
  <si>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</si>
  <si>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</si>
  <si>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</si>
  <si>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</si>
  <si>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</si>
  <si>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</si>
  <si>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</si>
  <si>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</si>
  <si>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</si>
  <si>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</si>
  <si>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</si>
  <si>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</si>
  <si>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</si>
  <si>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</si>
  <si>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</si>
  <si>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</si>
  <si>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</si>
  <si>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</si>
  <si>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</si>
  <si>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</si>
  <si>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</si>
  <si>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</si>
  <si>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</si>
  <si>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</si>
  <si>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</si>
  <si>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</si>
  <si>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</si>
  <si>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</si>
  <si>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</si>
  <si>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</si>
  <si>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</si>
  <si>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</si>
  <si>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</si>
  <si>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</si>
  <si>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</si>
  <si>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</si>
  <si>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</si>
  <si>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</si>
  <si>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</si>
  <si>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</si>
  <si>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</si>
  <si>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</si>
  <si>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</si>
  <si>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</si>
  <si>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</si>
  <si>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</si>
  <si>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</si>
  <si>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</si>
  <si>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</si>
  <si>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</si>
  <si>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</si>
  <si>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</si>
  <si>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</si>
  <si>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</si>
  <si>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</si>
  <si>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</si>
  <si>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</si>
  <si>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</si>
  <si>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</si>
  <si>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</si>
  <si>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</si>
  <si>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</si>
  <si>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</si>
  <si>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</si>
  <si>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</si>
  <si>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</si>
  <si>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</si>
  <si>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</si>
  <si>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</si>
  <si>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</si>
  <si>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</si>
  <si>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</si>
  <si>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</si>
  <si>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</si>
  <si>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</si>
  <si>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</si>
  <si>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</si>
  <si>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</si>
  <si>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</si>
  <si>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</si>
  <si>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</si>
  <si>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</si>
  <si>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</si>
  <si>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</si>
  <si>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</si>
  <si>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Наименование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</si>
  <si>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</si>
  <si>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</si>
  <si>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</si>
  <si>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</si>
  <si>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</si>
  <si>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</si>
  <si>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</si>
  <si>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</si>
  <si>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</si>
  <si>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</si>
  <si>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</si>
  <si>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</si>
  <si>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</si>
  <si>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</si>
  <si>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</si>
  <si>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</si>
  <si>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</si>
  <si>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</si>
  <si>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</si>
  <si>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</si>
  <si>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</si>
  <si>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</si>
  <si>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</si>
  <si>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</si>
  <si>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</si>
  <si>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</si>
  <si>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</si>
  <si>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</si>
  <si>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</si>
  <si>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</si>
  <si>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</si>
  <si>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</si>
  <si>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</si>
  <si>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</si>
  <si>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</si>
  <si>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</si>
  <si>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</si>
  <si>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</si>
  <si>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</si>
  <si>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</si>
  <si>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</si>
  <si>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</si>
  <si>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</si>
  <si>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</si>
  <si>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</si>
  <si>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</si>
  <si>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</si>
  <si>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</si>
  <si>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</si>
  <si>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</si>
  <si>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</si>
  <si>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</si>
  <si>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</si>
  <si>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</si>
  <si>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</si>
  <si>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</si>
  <si>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</si>
  <si>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</si>
  <si>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</si>
  <si>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</si>
  <si>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</si>
  <si>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</si>
  <si>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</si>
  <si>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</si>
  <si>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</si>
  <si>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</si>
  <si>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</si>
  <si>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</si>
  <si>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</si>
  <si>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</si>
  <si>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</si>
  <si>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</si>
  <si>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</si>
  <si>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</si>
  <si>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</si>
  <si>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</si>
  <si>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</si>
  <si>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</si>
  <si>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</si>
  <si>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</si>
  <si>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</si>
  <si>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</si>
  <si>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</si>
  <si>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</si>
  <si>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</si>
  <si>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</si>
  <si>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</si>
  <si>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</si>
  <si>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</si>
  <si>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</si>
  <si>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</si>
  <si>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</si>
  <si>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</si>
  <si>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</si>
  <si>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</si>
  <si>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</si>
  <si>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</si>
  <si>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</si>
  <si>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</si>
  <si>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</si>
  <si>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</si>
  <si>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</si>
  <si>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</si>
  <si>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</si>
  <si>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</si>
  <si>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</si>
  <si>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</si>
  <si>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</si>
  <si>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</si>
  <si>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</si>
  <si>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</si>
  <si>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</si>
  <si>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</si>
  <si>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</si>
  <si>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</si>
  <si>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</si>
  <si>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</si>
  <si>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</si>
  <si>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</si>
  <si>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</si>
  <si>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</si>
  <si>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</si>
  <si>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</si>
  <si>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</si>
  <si>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</si>
  <si>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</si>
  <si>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</si>
  <si>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</si>
  <si>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</si>
  <si>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</si>
  <si>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</si>
  <si>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</si>
  <si>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</si>
  <si>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</si>
  <si>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</si>
  <si>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</si>
  <si>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Указывается наименование вида регулируемой деятельности.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</si>
  <si>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</si>
  <si>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</si>
  <si>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</si>
  <si>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</rPr>
      <t>1</t>
    </r>
    <r>
      <rPr>
        <sz val="9"/>
        <rFont val="Tahoma"/>
        <family val="2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</si>
  <si>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</si>
  <si>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</si>
  <si>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</si>
  <si>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</si>
  <si>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</si>
  <si>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</si>
  <si>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</si>
  <si>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</si>
  <si>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</si>
  <si>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</si>
  <si>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</si>
  <si>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</si>
  <si>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</si>
  <si>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</si>
  <si>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</si>
  <si>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</si>
  <si>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</si>
  <si>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</si>
  <si>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</si>
  <si>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</si>
  <si>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</si>
  <si>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</si>
  <si>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</si>
  <si>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</si>
  <si>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</si>
  <si>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</si>
  <si>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</si>
  <si>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</si>
  <si>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</si>
  <si>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</si>
  <si>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</si>
  <si>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</si>
  <si>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</si>
  <si>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</si>
  <si>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</si>
  <si>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</si>
  <si>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</si>
  <si>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</si>
  <si>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</si>
  <si>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</si>
  <si>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</si>
  <si>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</si>
  <si>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</si>
  <si>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</si>
  <si>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</si>
  <si>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</si>
  <si>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</si>
  <si>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</si>
  <si>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</si>
  <si>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</si>
  <si>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</si>
  <si>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</si>
  <si>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</si>
  <si>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</si>
  <si>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</si>
  <si>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</si>
  <si>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</si>
  <si>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</si>
  <si>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</si>
  <si>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</si>
  <si>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</si>
  <si>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</si>
  <si>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</si>
  <si>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</si>
  <si>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</si>
  <si>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</si>
  <si>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</si>
  <si>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</si>
  <si>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</si>
  <si>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</si>
  <si>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</si>
  <si>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</si>
  <si>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</si>
  <si>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</si>
  <si>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</si>
  <si>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</si>
  <si>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</si>
  <si>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</si>
  <si>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</si>
  <si>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</si>
  <si>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</si>
  <si>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</si>
  <si>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</si>
  <si>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</si>
  <si>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</si>
  <si>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</si>
  <si>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</si>
  <si>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</si>
  <si>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</si>
  <si>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</si>
  <si>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</si>
  <si>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</si>
  <si>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</si>
  <si>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</si>
  <si>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</si>
  <si>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</si>
  <si>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</si>
  <si>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</si>
  <si>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</si>
  <si>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</si>
  <si>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</si>
  <si>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</si>
  <si>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</si>
  <si>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</si>
  <si>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</si>
  <si>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</si>
  <si>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</si>
  <si>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</si>
  <si>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</si>
  <si>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</si>
  <si>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</si>
  <si>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</si>
  <si>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</si>
  <si>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</si>
  <si>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</si>
  <si>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</si>
  <si>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</si>
  <si>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</si>
  <si>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</si>
  <si>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</si>
  <si>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</si>
  <si>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</si>
  <si>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</si>
  <si>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</si>
  <si>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</si>
  <si>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</si>
  <si>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</si>
  <si>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</si>
  <si>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</si>
  <si>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</si>
  <si>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</si>
  <si>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</si>
  <si>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</si>
  <si>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</si>
  <si>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</si>
  <si>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</si>
  <si>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</si>
  <si>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</si>
  <si>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</si>
  <si>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</si>
  <si>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</si>
  <si>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</si>
  <si>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</si>
  <si>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</si>
  <si>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</si>
  <si>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</si>
  <si>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</si>
  <si>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FAS.JKH.OPEN.INFO.REQUEST.GVS!</t>
  </si>
  <si>
    <t>02.05.2023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</si>
  <si>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</si>
  <si>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</si>
  <si>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</si>
  <si>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</si>
  <si>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</si>
  <si>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</si>
  <si>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</si>
  <si>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</si>
  <si>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</si>
  <si>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</si>
  <si>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</si>
  <si>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</si>
  <si>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</si>
  <si>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</si>
  <si>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</si>
  <si>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</si>
  <si>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</si>
  <si>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</si>
  <si>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</si>
  <si>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</si>
  <si>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</si>
  <si>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</si>
  <si>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</si>
  <si>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</si>
  <si>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</si>
  <si>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</si>
  <si>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</si>
  <si>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</si>
  <si>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</si>
  <si>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</si>
  <si>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</si>
  <si>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</si>
  <si>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</si>
  <si>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</si>
  <si>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</si>
  <si>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</si>
  <si>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</si>
  <si>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</si>
  <si>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</si>
  <si>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</si>
  <si>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</si>
  <si>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</si>
  <si>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</si>
  <si>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</si>
  <si>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</si>
  <si>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</si>
  <si>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</si>
  <si>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</si>
  <si>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</si>
  <si>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</si>
  <si>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</si>
  <si>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</si>
  <si>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</si>
  <si>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</si>
  <si>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</si>
  <si>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</si>
  <si>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</si>
  <si>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</si>
  <si>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</si>
  <si>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</si>
  <si>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</si>
  <si>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</si>
  <si>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</si>
  <si>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</si>
  <si>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</si>
  <si>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</si>
  <si>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</si>
  <si>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</si>
  <si>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</si>
  <si>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</si>
  <si>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</si>
  <si>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</si>
  <si>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</si>
  <si>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</si>
  <si>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</si>
  <si>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</si>
  <si>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</si>
  <si>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</si>
  <si>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</si>
  <si>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</si>
  <si>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</si>
  <si>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</si>
  <si>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</si>
  <si>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</si>
  <si>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</si>
  <si>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</si>
  <si>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</si>
  <si>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</si>
  <si>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</si>
  <si>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</si>
  <si>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</si>
  <si>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</si>
  <si>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</si>
  <si>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</si>
  <si>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</si>
  <si>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</si>
  <si>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</si>
  <si>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</si>
  <si>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</si>
  <si>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</si>
  <si>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</si>
  <si>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</si>
  <si>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</si>
  <si>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</si>
  <si>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</si>
  <si>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</si>
  <si>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</si>
  <si>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</si>
  <si>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</si>
  <si>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</si>
  <si>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</si>
  <si>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</si>
  <si>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</si>
  <si>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</si>
  <si>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</si>
  <si>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</si>
  <si>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</si>
  <si>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</si>
  <si>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</si>
  <si>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</si>
  <si>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</si>
  <si>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</si>
  <si>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</si>
  <si>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</si>
  <si>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</si>
  <si>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</si>
  <si>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</si>
  <si>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</si>
  <si>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</si>
  <si>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</si>
  <si>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</si>
  <si>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</si>
  <si>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</si>
  <si>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</si>
  <si>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</si>
  <si>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</si>
  <si>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</si>
  <si>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</si>
  <si>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</si>
  <si>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</si>
  <si>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</si>
  <si>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</si>
  <si>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</si>
  <si>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</si>
  <si>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</si>
  <si>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</si>
  <si>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</si>
  <si>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</si>
  <si>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</si>
  <si>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</si>
  <si>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</si>
  <si>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</si>
  <si>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</si>
  <si>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</si>
  <si>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</si>
  <si>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</si>
  <si>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</si>
  <si>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</si>
  <si>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</si>
  <si>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</si>
  <si>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</si>
  <si>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</si>
  <si>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</si>
  <si>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</si>
  <si>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</si>
  <si>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</si>
  <si>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</si>
  <si>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</si>
  <si>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</si>
  <si>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</si>
  <si>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</si>
  <si>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</si>
  <si>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</si>
  <si>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</si>
  <si>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</si>
  <si>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</si>
  <si>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</si>
  <si>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</si>
  <si>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</si>
  <si>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</si>
  <si>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</si>
  <si>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</si>
  <si>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</si>
  <si>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</si>
  <si>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</si>
  <si>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</si>
  <si>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</si>
  <si>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</si>
  <si>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</si>
  <si>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</si>
  <si>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</si>
  <si>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</si>
  <si>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</si>
  <si>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</si>
  <si>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</si>
  <si>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</si>
  <si>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</si>
  <si>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</si>
  <si>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</si>
  <si>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</si>
  <si>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</si>
  <si>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</si>
  <si>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</si>
  <si>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</si>
  <si>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</si>
  <si>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</si>
  <si>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26560525</t>
  </si>
  <si>
    <t>АО "ГУ ЖКХ"</t>
  </si>
  <si>
    <t>5116000922</t>
  </si>
  <si>
    <t>511601001</t>
  </si>
  <si>
    <t>13-05-2009 00:00:00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</si>
  <si>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</si>
  <si>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</si>
  <si>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</si>
  <si>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</si>
  <si>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30994766</t>
  </si>
  <si>
    <t>АО "ОТСК"</t>
  </si>
  <si>
    <t>6658447960</t>
  </si>
  <si>
    <t>665801001</t>
  </si>
  <si>
    <t>26838066</t>
  </si>
  <si>
    <t>АО "РЭУ"</t>
  </si>
  <si>
    <t>7714783092</t>
  </si>
  <si>
    <t>770401001</t>
  </si>
  <si>
    <t>26479174</t>
  </si>
  <si>
    <t>АО "Среднеуральский медеплавильный завод", г.Ревда</t>
  </si>
  <si>
    <t>6627001318</t>
  </si>
  <si>
    <t>668401001</t>
  </si>
  <si>
    <t>31-12-2017 00:00:00</t>
  </si>
  <si>
    <t>31006321</t>
  </si>
  <si>
    <t>АО «Сосновское»</t>
  </si>
  <si>
    <t>6658344587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</si>
  <si>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</si>
  <si>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</si>
  <si>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</si>
  <si>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662301001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</si>
  <si>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</si>
  <si>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</si>
  <si>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</si>
  <si>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</si>
  <si>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26479614</t>
  </si>
  <si>
    <t>Акционерное общество "Завод керамических изделий", г.Екатеринбург</t>
  </si>
  <si>
    <t>6664006956</t>
  </si>
  <si>
    <t>667901001</t>
  </si>
  <si>
    <t>26-01-1995 00:00:00</t>
  </si>
  <si>
    <t>27967695</t>
  </si>
  <si>
    <t>Акционерное общество "Интер РАО-Электрогенерация" - филиал "Верхнетагильская ГРЭС"</t>
  </si>
  <si>
    <t>7704784450</t>
  </si>
  <si>
    <t>668243001</t>
  </si>
  <si>
    <t>15-06-2011 00:00:00</t>
  </si>
  <si>
    <t>26479562</t>
  </si>
  <si>
    <t>Акционерное общество "Кировградский завод твёрдых сплавов", г. Кировград</t>
  </si>
  <si>
    <t>6616000619</t>
  </si>
  <si>
    <t>668201001</t>
  </si>
  <si>
    <t>04-11-1992 00:00:00</t>
  </si>
  <si>
    <t>26479671</t>
  </si>
  <si>
    <t>Акционерное общество "НЛМК-Урал", г.Ревда</t>
  </si>
  <si>
    <t>6646009256</t>
  </si>
  <si>
    <t>997550001</t>
  </si>
  <si>
    <t>15-01-2001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</si>
  <si>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</si>
  <si>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</si>
  <si>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</si>
  <si>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</si>
  <si>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</si>
  <si>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</si>
  <si>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</si>
  <si>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</si>
  <si>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</si>
  <si>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</si>
  <si>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26580013</t>
  </si>
  <si>
    <t>Акционерное общество "Облкоммунэнерго", г. Екатеринбург - Баранчинский РКЭС</t>
  </si>
  <si>
    <t>668145001</t>
  </si>
  <si>
    <t>26578649</t>
  </si>
  <si>
    <t>Акционерное общество "Облкоммунэнерго", г. Екатеринбург - Кировградский РКЭС</t>
  </si>
  <si>
    <t>668245002</t>
  </si>
  <si>
    <t>27918072</t>
  </si>
  <si>
    <t>Акционерное общество "Облкоммунэнерго", г. Екатеринбург - Новоуральский РКЭС</t>
  </si>
  <si>
    <t>668245001</t>
  </si>
  <si>
    <t>26550269</t>
  </si>
  <si>
    <t>Акционерное общество "Облкоммунэнерго", г. Екатеринбург - Тугулымский РКЭС</t>
  </si>
  <si>
    <t>663345001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</si>
  <si>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</si>
  <si>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</si>
  <si>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</si>
  <si>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668501001</t>
  </si>
  <si>
    <t>26-05-2010 00:00:00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</si>
  <si>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</si>
  <si>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</si>
  <si>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</si>
  <si>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</si>
  <si>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</si>
  <si>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</si>
  <si>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</si>
  <si>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</si>
  <si>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</si>
  <si>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</si>
  <si>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</si>
  <si>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</si>
  <si>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</si>
  <si>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</si>
  <si>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</si>
  <si>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</si>
  <si>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</si>
  <si>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</si>
  <si>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</si>
  <si>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</si>
  <si>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</si>
  <si>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</si>
  <si>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</si>
  <si>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</si>
  <si>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</si>
  <si>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</si>
  <si>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</si>
  <si>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</si>
  <si>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</si>
  <si>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</si>
  <si>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</si>
  <si>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</si>
  <si>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</si>
  <si>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</si>
  <si>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</si>
  <si>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</si>
  <si>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</si>
  <si>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</si>
  <si>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</si>
  <si>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</si>
  <si>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</si>
  <si>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</si>
  <si>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</si>
  <si>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</si>
  <si>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</si>
  <si>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</si>
  <si>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</si>
  <si>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</si>
  <si>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</si>
  <si>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</si>
  <si>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</si>
  <si>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</si>
  <si>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</si>
  <si>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</si>
  <si>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</si>
  <si>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</si>
  <si>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</si>
  <si>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</si>
  <si>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</si>
  <si>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</si>
  <si>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</si>
  <si>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</si>
  <si>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</si>
  <si>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</si>
  <si>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</si>
  <si>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</si>
  <si>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</si>
  <si>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</si>
  <si>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27665955</t>
  </si>
  <si>
    <t>Акционерное общество "Синарская ТЭЦ"</t>
  </si>
  <si>
    <t>6612034663</t>
  </si>
  <si>
    <t>661201001</t>
  </si>
  <si>
    <t>21-12-2010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</si>
  <si>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</si>
  <si>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</si>
  <si>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</si>
  <si>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</si>
  <si>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</si>
  <si>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</si>
  <si>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</si>
  <si>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668601001</t>
  </si>
  <si>
    <t>10-12-2007 00:00:00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</si>
  <si>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</si>
  <si>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</si>
  <si>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</si>
  <si>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</si>
  <si>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</si>
  <si>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</si>
  <si>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26479102</t>
  </si>
  <si>
    <t>Акционерное общество "Уральский завод металлоконструкций", г.Екатеринбург</t>
  </si>
  <si>
    <t>6660000590</t>
  </si>
  <si>
    <t>667001001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</si>
  <si>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</si>
  <si>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</si>
  <si>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</si>
  <si>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</si>
  <si>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</si>
  <si>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</si>
  <si>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</si>
  <si>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</si>
  <si>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</si>
  <si>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</si>
  <si>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</si>
  <si>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26322625</t>
  </si>
  <si>
    <t>Акционерное общество "Уралэлектромедь", г.Верхняя Пышма</t>
  </si>
  <si>
    <t>6606003385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</si>
  <si>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</si>
  <si>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</si>
  <si>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</si>
  <si>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</si>
  <si>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</si>
  <si>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</si>
  <si>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</si>
  <si>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</si>
  <si>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</si>
  <si>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</si>
  <si>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</si>
  <si>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</si>
  <si>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</si>
  <si>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</si>
  <si>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</si>
  <si>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</si>
  <si>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</si>
  <si>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</si>
  <si>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</si>
  <si>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</si>
  <si>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</si>
  <si>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</si>
  <si>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667701001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</si>
  <si>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</si>
  <si>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</si>
  <si>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</si>
  <si>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</si>
  <si>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</si>
  <si>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</si>
  <si>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</si>
  <si>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</si>
  <si>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</si>
  <si>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</si>
  <si>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667601001</t>
  </si>
  <si>
    <t>26322679</t>
  </si>
  <si>
    <t>ЕМУП "Многопрофильные энергетические системы", г.Екатеринбург</t>
  </si>
  <si>
    <t>6659073594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</si>
  <si>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</si>
  <si>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</si>
  <si>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</si>
  <si>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</si>
  <si>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</si>
  <si>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</si>
  <si>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</si>
  <si>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</si>
  <si>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30847320</t>
  </si>
  <si>
    <t>Индивидуальный предприниматель Алферов Денис Евгеньевич</t>
  </si>
  <si>
    <t>667356763235</t>
  </si>
  <si>
    <t>отсутствует</t>
  </si>
  <si>
    <t>31601739</t>
  </si>
  <si>
    <t>МУП "Горноуральская теплоснабжающая компания"</t>
  </si>
  <si>
    <t>6623140695</t>
  </si>
  <si>
    <t>31184996</t>
  </si>
  <si>
    <t>МУП "Красноуральское теплоснабжающее предприятие", г. Красноуральск</t>
  </si>
  <si>
    <t>6681009883</t>
  </si>
  <si>
    <t>668101001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</si>
  <si>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</si>
  <si>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</si>
  <si>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</si>
  <si>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</si>
  <si>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</si>
  <si>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</si>
  <si>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31603781</t>
  </si>
  <si>
    <t>МУП "ТеплоСевер-Плюс"</t>
  </si>
  <si>
    <t>6617029138</t>
  </si>
  <si>
    <t>661701001</t>
  </si>
  <si>
    <t>31357001</t>
  </si>
  <si>
    <t>МУП "Теплоснабжающая организация городского округа Богданович"</t>
  </si>
  <si>
    <t>6633028188</t>
  </si>
  <si>
    <t>663301001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</si>
  <si>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</si>
  <si>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</si>
  <si>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</si>
  <si>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</si>
  <si>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</si>
  <si>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</si>
  <si>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</si>
  <si>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</si>
  <si>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</si>
  <si>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</si>
  <si>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662101001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</si>
  <si>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</si>
  <si>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</si>
  <si>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</si>
  <si>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</si>
  <si>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</si>
  <si>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</si>
  <si>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</si>
  <si>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</si>
  <si>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</si>
  <si>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</si>
  <si>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</si>
  <si>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</si>
  <si>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</si>
  <si>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</si>
  <si>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</si>
  <si>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</si>
  <si>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</si>
  <si>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</si>
  <si>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</si>
  <si>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</si>
  <si>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</si>
  <si>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</si>
  <si>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</si>
  <si>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</si>
  <si>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</si>
  <si>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</si>
  <si>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</si>
  <si>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</si>
  <si>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</si>
  <si>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</si>
  <si>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</si>
  <si>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</si>
  <si>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</si>
  <si>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</si>
  <si>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</si>
  <si>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</si>
  <si>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</si>
  <si>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</si>
  <si>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</si>
  <si>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</si>
  <si>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663901001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</si>
  <si>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</si>
  <si>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</si>
  <si>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</si>
  <si>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</si>
  <si>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661901001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</si>
  <si>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</si>
  <si>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</si>
  <si>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</si>
  <si>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</si>
  <si>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</si>
  <si>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</si>
  <si>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</si>
  <si>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</si>
  <si>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</si>
  <si>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</si>
  <si>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</si>
  <si>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</si>
  <si>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</si>
  <si>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</si>
  <si>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</si>
  <si>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</si>
  <si>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</si>
  <si>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</si>
  <si>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</si>
  <si>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</si>
  <si>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</si>
  <si>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</si>
  <si>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</si>
  <si>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</si>
  <si>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</si>
  <si>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</si>
  <si>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</si>
  <si>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</si>
  <si>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</si>
  <si>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</si>
  <si>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</si>
  <si>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</si>
  <si>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</si>
  <si>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</si>
  <si>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</si>
  <si>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</si>
  <si>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</si>
  <si>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</si>
  <si>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</si>
  <si>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</si>
  <si>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</si>
  <si>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</si>
  <si>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</si>
  <si>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</si>
  <si>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</si>
  <si>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</si>
  <si>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</si>
  <si>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</si>
  <si>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</si>
  <si>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</si>
  <si>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</si>
  <si>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</si>
  <si>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</si>
  <si>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</si>
  <si>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</si>
  <si>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</si>
  <si>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</si>
  <si>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</si>
  <si>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</si>
  <si>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</si>
  <si>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</si>
  <si>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</si>
  <si>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</si>
  <si>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</si>
  <si>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</si>
  <si>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</si>
  <si>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</si>
  <si>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</si>
  <si>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</si>
  <si>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</si>
  <si>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</si>
  <si>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</si>
  <si>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</si>
  <si>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</si>
  <si>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</si>
  <si>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</si>
  <si>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</si>
  <si>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</si>
  <si>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</si>
  <si>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</si>
  <si>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</si>
  <si>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</si>
  <si>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</si>
  <si>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</si>
  <si>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</si>
  <si>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</si>
  <si>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</si>
  <si>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</si>
  <si>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</si>
  <si>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</si>
  <si>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</si>
  <si>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</si>
  <si>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</si>
  <si>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</si>
  <si>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</si>
  <si>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</si>
  <si>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</si>
  <si>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</si>
  <si>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</si>
  <si>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</si>
  <si>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</si>
  <si>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</si>
  <si>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</si>
  <si>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</si>
  <si>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</si>
  <si>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</si>
  <si>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</si>
  <si>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</si>
  <si>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</si>
  <si>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</si>
  <si>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</si>
  <si>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</si>
  <si>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</si>
  <si>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</si>
  <si>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</si>
  <si>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</si>
  <si>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</si>
  <si>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</si>
  <si>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</si>
  <si>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</si>
  <si>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</si>
  <si>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</si>
  <si>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</si>
  <si>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</si>
  <si>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</si>
  <si>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</si>
  <si>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</si>
  <si>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</si>
  <si>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</si>
  <si>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</si>
  <si>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</si>
  <si>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</si>
  <si>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</si>
  <si>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</si>
  <si>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</si>
  <si>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665201001</t>
  </si>
  <si>
    <t>28-03-1994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</si>
  <si>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</si>
  <si>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</si>
  <si>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</si>
  <si>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</si>
  <si>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</si>
  <si>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</si>
  <si>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</si>
  <si>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</si>
  <si>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</si>
  <si>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</si>
  <si>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</si>
  <si>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</si>
  <si>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</si>
  <si>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31648177</t>
  </si>
  <si>
    <t>ООО "Богдановичская Генерирующая Компания"</t>
  </si>
  <si>
    <t>6633029960</t>
  </si>
  <si>
    <t>30985686</t>
  </si>
  <si>
    <t>ООО "Гефест", г.Верхотурье</t>
  </si>
  <si>
    <t>6680007361</t>
  </si>
  <si>
    <t>668001001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</si>
  <si>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</si>
  <si>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</si>
  <si>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</si>
  <si>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</si>
  <si>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</si>
  <si>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</si>
  <si>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31322632</t>
  </si>
  <si>
    <t>ООО "ИНЕКТЕПЛО"</t>
  </si>
  <si>
    <t>6685159304</t>
  </si>
  <si>
    <t>31213988</t>
  </si>
  <si>
    <t>ООО "Комфортный город"</t>
  </si>
  <si>
    <t>6685146231</t>
  </si>
  <si>
    <t>31370396</t>
  </si>
  <si>
    <t>ООО "Метод"</t>
  </si>
  <si>
    <t>6678058369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</si>
  <si>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</si>
  <si>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</si>
  <si>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</si>
  <si>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</si>
  <si>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</si>
  <si>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</si>
  <si>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</si>
  <si>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</si>
  <si>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31342443</t>
  </si>
  <si>
    <t>ООО "Полевская коммунальная компания Энерго"</t>
  </si>
  <si>
    <t>6626020935</t>
  </si>
  <si>
    <t>31444128</t>
  </si>
  <si>
    <t>ООО "СТК"</t>
  </si>
  <si>
    <t>6685127528</t>
  </si>
  <si>
    <t>31642283</t>
  </si>
  <si>
    <t>ООО "Система управления объектами" теплоснабжающих компаний</t>
  </si>
  <si>
    <t>6684043297</t>
  </si>
  <si>
    <t>31445752</t>
  </si>
  <si>
    <t>ООО "Теплосеть"</t>
  </si>
  <si>
    <t>6612055568</t>
  </si>
  <si>
    <t>31171552</t>
  </si>
  <si>
    <t>ООО "Территориальная генерирующая компания "Стройком", г. Каменск-Уральский</t>
  </si>
  <si>
    <t>6612053377</t>
  </si>
  <si>
    <t>31667251</t>
  </si>
  <si>
    <t>ООО "ТоргПласт"</t>
  </si>
  <si>
    <t>6673165590</t>
  </si>
  <si>
    <t>30959087</t>
  </si>
  <si>
    <t>ООО "УЖК "Территория-Запад", г.Екатеринбург</t>
  </si>
  <si>
    <t>6679041135</t>
  </si>
  <si>
    <t>31354394</t>
  </si>
  <si>
    <t>ООО "Универсал-строй", п.г.т. Горноуральский</t>
  </si>
  <si>
    <t>6623129444</t>
  </si>
  <si>
    <t>31513582</t>
  </si>
  <si>
    <t>ООО "Энергетический Холдинг"</t>
  </si>
  <si>
    <t>5047248091</t>
  </si>
  <si>
    <t>504701001</t>
  </si>
  <si>
    <t>31352937</t>
  </si>
  <si>
    <t>ООО "Энергосервисная компания "Инек", г. Екатеринбург</t>
  </si>
  <si>
    <t>6685148158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</si>
  <si>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</si>
  <si>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</si>
  <si>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</si>
  <si>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</si>
  <si>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</si>
  <si>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</si>
  <si>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</si>
  <si>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</si>
  <si>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</si>
  <si>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</si>
  <si>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</si>
  <si>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30795075</t>
  </si>
  <si>
    <t>ООО «Управляющая компания «Финский залив»</t>
  </si>
  <si>
    <t>6658375320</t>
  </si>
  <si>
    <t>31337809</t>
  </si>
  <si>
    <t>ООО ТК "СИСТЕМА", г. Екатеринбург</t>
  </si>
  <si>
    <t>6658527340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</si>
  <si>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</si>
  <si>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</si>
  <si>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</si>
  <si>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26818852</t>
  </si>
  <si>
    <t>Обособленное подразделение Акционерного общества "НЛМК-Урал", г. Березовский</t>
  </si>
  <si>
    <t>667845001</t>
  </si>
  <si>
    <t>28002819</t>
  </si>
  <si>
    <t>Общество с ограниченной ответственностью "Атрон", г. Екатеринбург</t>
  </si>
  <si>
    <t>6658120636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</si>
  <si>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</si>
  <si>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</si>
  <si>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</si>
  <si>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</si>
  <si>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</si>
  <si>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</si>
  <si>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</si>
  <si>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</si>
  <si>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</si>
  <si>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</si>
  <si>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</si>
  <si>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</si>
  <si>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</si>
  <si>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</si>
  <si>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</si>
  <si>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8622000931</t>
  </si>
  <si>
    <t>661002001</t>
  </si>
  <si>
    <t>30-06-1999 00:00:00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</si>
  <si>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</si>
  <si>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</si>
  <si>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</si>
  <si>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</si>
  <si>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31204622</t>
  </si>
  <si>
    <t>Общество с ограниченной ответственностью "Графен", г. Пермь</t>
  </si>
  <si>
    <t>5902011120</t>
  </si>
  <si>
    <t>590201001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</si>
  <si>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</si>
  <si>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</si>
  <si>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</si>
  <si>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</si>
  <si>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</si>
  <si>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</si>
  <si>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</si>
  <si>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</si>
  <si>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</si>
  <si>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</si>
  <si>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26479566</t>
  </si>
  <si>
    <t>Общество с ограниченной ответственностью "ЛСР. Строительство-Урал", г.Екатеринбург</t>
  </si>
  <si>
    <t>6670345033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</si>
  <si>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</si>
  <si>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</si>
  <si>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</si>
  <si>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</si>
  <si>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26632505</t>
  </si>
  <si>
    <t>Общество с ограниченной ответственностью "Новая Энергетика", г.Екатеринбург</t>
  </si>
  <si>
    <t>6671311012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</si>
  <si>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</si>
  <si>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</si>
  <si>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</si>
  <si>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</si>
  <si>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</si>
  <si>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</si>
  <si>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</si>
  <si>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</si>
  <si>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</si>
  <si>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662001001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</si>
  <si>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</si>
  <si>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</si>
  <si>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</si>
  <si>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</si>
  <si>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</si>
  <si>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</si>
  <si>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</si>
  <si>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</si>
  <si>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</si>
  <si>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</si>
  <si>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</si>
  <si>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</si>
  <si>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</si>
  <si>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</si>
  <si>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</si>
  <si>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</si>
  <si>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</si>
  <si>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</si>
  <si>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</si>
  <si>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</si>
  <si>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</si>
  <si>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</si>
  <si>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667301001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</si>
  <si>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</si>
  <si>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</si>
  <si>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</si>
  <si>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</si>
  <si>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</si>
  <si>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</si>
  <si>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</si>
  <si>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</si>
  <si>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30807431</t>
  </si>
  <si>
    <t>Общество с ограниченной ответственностью "ТеплоТранс", г. Каменск-Уральский</t>
  </si>
  <si>
    <t>6612049892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</si>
  <si>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</si>
  <si>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</si>
  <si>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</si>
  <si>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</si>
  <si>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30837503</t>
  </si>
  <si>
    <t>Общество с ограниченной ответственностью "Теплоснабжающая компания г. Реж", г. Реж</t>
  </si>
  <si>
    <t>6677006720</t>
  </si>
  <si>
    <t>28506147</t>
  </si>
  <si>
    <t>Общество с ограниченной ответственностью "Теплоэнергоснабжение", г. Екатеринбург</t>
  </si>
  <si>
    <t>6670416799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</si>
  <si>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</si>
  <si>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</si>
  <si>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</si>
  <si>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</si>
  <si>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</si>
  <si>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</si>
  <si>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</si>
  <si>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30809025</t>
  </si>
  <si>
    <t>Общество с ограниченной ответственностью "Управляющая компания Мастер-ЖКХ"</t>
  </si>
  <si>
    <t>6685071547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</si>
  <si>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</si>
  <si>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</si>
  <si>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</si>
  <si>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</si>
  <si>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</si>
  <si>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</si>
  <si>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</si>
  <si>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</si>
  <si>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</si>
  <si>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</si>
  <si>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</si>
  <si>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</si>
  <si>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</si>
  <si>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</si>
  <si>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</si>
  <si>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</si>
  <si>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</si>
  <si>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30852355</t>
  </si>
  <si>
    <t>Общество с ограниченной ответственностью "Энергогаз-инвест", г. Екатеринбург</t>
  </si>
  <si>
    <t>6659159241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</si>
  <si>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</si>
  <si>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</si>
  <si>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</si>
  <si>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</si>
  <si>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</si>
  <si>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</si>
  <si>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</si>
  <si>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</si>
  <si>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</si>
  <si>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</si>
  <si>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</si>
  <si>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</si>
  <si>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</si>
  <si>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</si>
  <si>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</si>
  <si>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</si>
  <si>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</si>
  <si>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</si>
  <si>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</si>
  <si>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</si>
  <si>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</si>
  <si>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26359524</t>
  </si>
  <si>
    <t>Открытое акционерное общество "Березовский механический завод", п.Первомайский</t>
  </si>
  <si>
    <t>6604000999</t>
  </si>
  <si>
    <t>660401001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</si>
  <si>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</si>
  <si>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</si>
  <si>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</si>
  <si>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</si>
  <si>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</si>
  <si>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</si>
  <si>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</si>
  <si>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</si>
  <si>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</si>
  <si>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</si>
  <si>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660850001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</si>
  <si>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</si>
  <si>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</si>
  <si>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</si>
  <si>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</si>
  <si>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26359652</t>
  </si>
  <si>
    <t>Открытое акционерное общество "Санаторий "Курьи", с.Курьи</t>
  </si>
  <si>
    <t>6633022147</t>
  </si>
  <si>
    <t>26-06-2001 00:00:00</t>
  </si>
  <si>
    <t>26479548</t>
  </si>
  <si>
    <t>ПАО "Аэропорт Кольцово"</t>
  </si>
  <si>
    <t>6608000446</t>
  </si>
  <si>
    <t>30-12-2002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</si>
  <si>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</si>
  <si>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</si>
  <si>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</si>
  <si>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</si>
  <si>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</si>
  <si>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</si>
  <si>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</si>
  <si>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26359739</t>
  </si>
  <si>
    <t>Публичное акционерное общество "Ключевский завод ферросплавов", п.Двуреченск</t>
  </si>
  <si>
    <t>6652002273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</si>
  <si>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</si>
  <si>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</si>
  <si>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</si>
  <si>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</si>
  <si>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</si>
  <si>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</si>
  <si>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</si>
  <si>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</si>
  <si>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</si>
  <si>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</si>
  <si>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</si>
  <si>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</si>
  <si>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</si>
  <si>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</si>
  <si>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</si>
  <si>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26479130</t>
  </si>
  <si>
    <t>Товарищество собственников жилья "Аквамарин", г.Екатеринбург</t>
  </si>
  <si>
    <t>6673088955</t>
  </si>
  <si>
    <t>26479383</t>
  </si>
  <si>
    <t>Товарищество собственников жилья "Мамина-Сибиряка, 126", г.Екатеринбург</t>
  </si>
  <si>
    <t>6672201083</t>
  </si>
  <si>
    <t>667201001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</si>
  <si>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</si>
  <si>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</si>
  <si>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</si>
  <si>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</si>
  <si>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</si>
  <si>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</si>
  <si>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</si>
  <si>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</si>
  <si>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</si>
  <si>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</si>
  <si>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</si>
  <si>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</si>
  <si>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</si>
  <si>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</si>
  <si>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</si>
  <si>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</si>
  <si>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</si>
  <si>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</si>
  <si>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</si>
  <si>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</si>
  <si>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</si>
  <si>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</si>
  <si>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</si>
  <si>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</si>
  <si>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</si>
  <si>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</si>
  <si>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</si>
  <si>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</si>
  <si>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</si>
  <si>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</si>
  <si>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</si>
  <si>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</si>
  <si>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666101001</t>
  </si>
  <si>
    <t>22-05-2015 00:00:00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</si>
  <si>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</si>
  <si>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</si>
  <si>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</si>
  <si>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</si>
  <si>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</si>
  <si>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</si>
  <si>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6612005052</t>
  </si>
  <si>
    <t>661202001</t>
  </si>
  <si>
    <t>30914574</t>
  </si>
  <si>
    <t>Филиал ФГБУ "ЦЖКУ" МИНОБОРОНЫ РОССИИ (по ЦВО)</t>
  </si>
  <si>
    <t>7729314745</t>
  </si>
  <si>
    <t>667043001</t>
  </si>
  <si>
    <t>HOT_VS</t>
  </si>
  <si>
    <t>02.05.2023 11:58:34</t>
  </si>
  <si>
    <t>25.04.2023</t>
  </si>
  <si>
    <t>01-03/098</t>
  </si>
  <si>
    <t>624090, Свердловская область, г. Верхняя Пышма, ул. Огнеупорщиков, 1</t>
  </si>
  <si>
    <t>Мочалова Наталья Сергеевна</t>
  </si>
  <si>
    <t>Начальник ПЭО</t>
  </si>
  <si>
    <t>8(34368)5-39-98</t>
  </si>
  <si>
    <t>mns@elem.ru</t>
  </si>
  <si>
    <t>Сторожилов Владимир Валентинович</t>
  </si>
  <si>
    <t>О</t>
  </si>
  <si>
    <t>городской округ Верхняя Пышма, городской округ Верхняя Пышма (65732000);</t>
  </si>
  <si>
    <t xml:space="preserve">Горячая вода </t>
  </si>
  <si>
    <t>https://portal.eias.ru/Portal/DownloadPage.aspx?type=12&amp;guid=4062afb1-ea1c-4ff1-957e-41f2ac79f7a5</t>
  </si>
  <si>
    <t>горячее водоснабжение ( закрытая система)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</si>
</sst>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90">
    <font>
      <sz val="9"/>
      <color indexed="11"/>
      <name val="Tahoma"/>
      <family val="2"/>
    </font>
    <font>
      <sz val="10"/>
      <color theme="1"/>
      <name val="Arial"/>
      <family val="2"/>
    </font>
    <font>
      <sz val="10"/>
      <name val="Arial Cyr"/>
      <family val="0"/>
    </font>
    <font>
      <sz val="10"/>
      <name val="Helv"/>
      <family val="0"/>
    </font>
    <font>
      <sz val="10"/>
      <name val="MS Sans Serif"/>
      <family val="2"/>
    </font>
    <font>
      <sz val="8"/>
      <name val="Helv"/>
      <family val="0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8"/>
      <name val="Arial Cyr"/>
      <family val="0"/>
    </font>
    <font>
      <sz val="9"/>
      <color indexed="9"/>
      <name val="Tahoma"/>
      <family val="2"/>
    </font>
    <font>
      <b/>
      <u val="single"/>
      <sz val="9"/>
      <color indexed="12"/>
      <name val="Tahoma"/>
      <family val="2"/>
    </font>
    <font>
      <sz val="11"/>
      <color indexed="62"/>
      <name val="Calibri"/>
      <family val="2"/>
    </font>
    <font>
      <sz val="8"/>
      <name val="Palatino"/>
      <family val="1"/>
    </font>
    <font>
      <u val="single"/>
      <sz val="10"/>
      <color indexed="36"/>
      <name val="Arial Cyr"/>
      <family val="0"/>
    </font>
    <font>
      <u val="single"/>
      <sz val="10"/>
      <color indexed="12"/>
      <name val="Arial Cyr"/>
      <family val="0"/>
    </font>
    <font>
      <sz val="10"/>
      <name val="Tahoma"/>
      <family val="2"/>
    </font>
    <font>
      <b/>
      <sz val="10"/>
      <name val="Tahoma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9"/>
      <name val="Courier New"/>
      <family val="3"/>
    </font>
    <font>
      <sz val="16"/>
      <name val="Tahoma"/>
      <family val="2"/>
    </font>
    <font>
      <sz val="16"/>
      <color indexed="9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 val="single"/>
      <sz val="9"/>
      <name val="Tahoma"/>
      <family val="2"/>
    </font>
    <font>
      <sz val="11"/>
      <name val="Webdings2"/>
      <family val="0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u val="single"/>
      <sz val="9"/>
      <color indexed="12"/>
      <name val="Tahoma"/>
      <family val="2"/>
    </font>
    <font>
      <sz val="11"/>
      <name val="Tahoma"/>
      <family val="2"/>
    </font>
    <font>
      <sz val="9"/>
      <color indexed="62"/>
      <name val="Tahoma"/>
      <family val="2"/>
    </font>
    <font>
      <sz val="11"/>
      <name val="Wingdings 2"/>
      <family val="1"/>
    </font>
    <font>
      <b/>
      <sz val="9"/>
      <color indexed="9"/>
      <name val="Tahoma"/>
      <family val="2"/>
    </font>
    <font>
      <b/>
      <u val="single"/>
      <sz val="9"/>
      <color indexed="62"/>
      <name val="Tahoma"/>
      <family val="2"/>
    </font>
    <font>
      <b/>
      <sz val="11"/>
      <color indexed="8"/>
      <name val="Calibri"/>
      <family val="2"/>
    </font>
    <font>
      <sz val="9"/>
      <color indexed="23"/>
      <name val="Wingdings 2"/>
      <family val="1"/>
    </font>
    <font>
      <sz val="10"/>
      <color indexed="11"/>
      <name val="Arial"/>
      <family val="2"/>
    </font>
    <font>
      <sz val="12"/>
      <name val="Marlett"/>
      <family val="0"/>
    </font>
    <font>
      <sz val="12"/>
      <color indexed="8"/>
      <name val="Tahoma"/>
      <family val="2"/>
    </font>
    <font>
      <vertAlign val="superscript"/>
      <sz val="10"/>
      <name val="Tahoma"/>
      <family val="2"/>
    </font>
    <font>
      <vertAlign val="superscript"/>
      <sz val="9"/>
      <name val="Tahoma"/>
      <family val="2"/>
    </font>
    <font>
      <sz val="1"/>
      <color indexed="9"/>
      <name val="Tahoma"/>
      <family val="2"/>
    </font>
    <font>
      <sz val="1"/>
      <name val="Tahoma"/>
      <family val="2"/>
    </font>
    <font>
      <sz val="3"/>
      <name val="Tahoma"/>
      <family val="2"/>
    </font>
    <font>
      <sz val="3"/>
      <color indexed="9"/>
      <name val="Tahoma"/>
      <family val="2"/>
    </font>
    <font>
      <sz val="3"/>
      <color indexed="10"/>
      <name val="Tahoma"/>
      <family val="2"/>
    </font>
    <font>
      <sz val="3"/>
      <color indexed="11"/>
      <name val="Tahoma"/>
      <family val="2"/>
    </font>
    <font>
      <sz val="3"/>
      <color indexed="60"/>
      <name val="Tahoma"/>
      <family val="2"/>
    </font>
    <font>
      <b/>
      <sz val="3"/>
      <name val="Tahoma"/>
      <family val="2"/>
    </font>
    <font>
      <sz val="22"/>
      <name val="Tahoma"/>
      <family val="2"/>
    </font>
    <font>
      <b/>
      <sz val="22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1"/>
      <color indexed="11"/>
      <name val="Tahoma"/>
      <family val="2"/>
    </font>
    <font>
      <u val="single"/>
      <sz val="9"/>
      <color rgb="FF333399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sz val="11"/>
      <color theme="0"/>
      <name val="Webdings2"/>
      <family val="0"/>
    </font>
    <font>
      <sz val="1"/>
      <color theme="0"/>
      <name val="Tahoma"/>
      <family val="2"/>
    </font>
    <font>
      <sz val="1"/>
      <color theme="0" tint="-0.0499799996614456"/>
      <name val="Tahoma"/>
      <family val="2"/>
    </font>
    <font>
      <b/>
      <sz val="1"/>
      <color theme="0"/>
      <name val="Calibri"/>
      <family val="2"/>
    </font>
    <font>
      <sz val="12"/>
      <color theme="0"/>
      <name val="Tahoma"/>
      <family val="2"/>
    </font>
    <font>
      <b/>
      <sz val="9"/>
      <color rgb="FFC00000"/>
      <name val="Tahoma"/>
      <family val="2"/>
    </font>
    <font>
      <sz val="9"/>
      <color rgb="FFBCBCBC"/>
      <name val="Tahoma"/>
      <family val="2"/>
    </font>
    <font>
      <sz val="15"/>
      <color theme="0"/>
      <name val="Tahoma"/>
      <family val="2"/>
    </font>
    <font>
      <b/>
      <sz val="9"/>
      <color theme="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indexed="11"/>
      <name val="Tahoma"/>
      <family val="2"/>
    </font>
    <font>
      <sz val="15"/>
      <name val="Tahoma"/>
      <family val="2"/>
    </font>
    <font>
      <sz val="3"/>
      <color theme="0"/>
      <name val="Tahoma"/>
      <family val="2"/>
    </font>
    <font>
      <sz val="1"/>
      <color indexed="1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 style="thin">
        <color indexed="63"/>
      </left>
      <right style="thin">
        <color indexed="63"/>
      </right>
      <top style="thin">
        <color indexed="63"/>
      </top>
      <bottom/>
    </border>
    <border>
      <left style="thin">
        <color indexed="22"/>
      </left>
      <right/>
      <top style="thin">
        <color indexed="22"/>
      </top>
      <bottom style="thin">
        <color indexed="22"/>
      </bottom>
    </border>
    <border>
      <left/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 style="thin">
        <color indexed="22"/>
      </top>
      <bottom style="thin">
        <color indexed="22"/>
      </bottom>
    </border>
    <border>
      <left/>
      <right/>
      <top/>
      <bottom style="thin">
        <color indexed="22"/>
      </bottom>
    </border>
    <border>
      <left/>
      <right style="thin">
        <color indexed="22"/>
      </right>
      <top/>
      <bottom style="thin">
        <color indexed="22"/>
      </bottom>
    </border>
    <border>
      <left/>
      <right style="thin">
        <color indexed="22"/>
      </right>
      <top/>
      <bottom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</border>
    <border>
      <left style="thin">
        <color rgb="FFD3DBDB"/>
      </left>
      <right/>
      <top style="thin">
        <color rgb="FFD3DBDB"/>
      </top>
      <bottom style="thin">
        <color rgb="FFD3DBDB"/>
      </bottom>
    </border>
    <border>
      <left style="thin">
        <color indexed="22"/>
      </left>
      <right style="thin">
        <color indexed="22"/>
      </right>
      <top style="thin">
        <color indexed="22"/>
      </top>
      <bottom/>
    </border>
    <border>
      <left/>
      <right/>
      <top style="dotted">
        <color auto="1"/>
      </top>
      <bottom style="dotted">
        <color auto="1"/>
      </bottom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/>
      <right/>
      <top style="thin">
        <color indexed="22"/>
      </top>
      <bottom/>
    </border>
    <border>
      <left style="thin">
        <color indexed="22"/>
      </left>
      <right/>
      <top/>
      <bottom style="thin">
        <color indexed="22"/>
      </bottom>
    </border>
    <border>
      <left style="thin">
        <color indexed="22"/>
      </left>
      <right/>
      <top style="thin">
        <color indexed="22"/>
      </top>
      <bottom/>
    </border>
    <border>
      <left/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 style="thin">
        <color rgb="FFD3DBDB"/>
      </left>
      <right style="thin">
        <color rgb="FFD3DBDB"/>
      </right>
      <top/>
      <bottom style="thin">
        <color rgb="FFD3DBDB"/>
      </bottom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</border>
    <border>
      <left/>
      <right/>
      <top style="thin">
        <color rgb="FFD3DBDB"/>
      </top>
      <bottom/>
    </border>
    <border>
      <left style="thin">
        <color indexed="22"/>
      </left>
      <right style="thin">
        <color indexed="22"/>
      </right>
      <top/>
      <bottom/>
    </border>
    <border>
      <left style="thin">
        <color indexed="22"/>
      </left>
      <right/>
      <top/>
      <bottom/>
    </border>
    <border>
      <left style="thin">
        <color indexed="22"/>
      </left>
      <right style="thin">
        <color indexed="22"/>
      </right>
      <top style="thin">
        <color rgb="FFD3DBDB"/>
      </top>
      <bottom/>
    </border>
    <border>
      <left style="thin">
        <color indexed="22"/>
      </left>
      <right style="thin">
        <color indexed="22"/>
      </right>
      <top/>
      <bottom style="thin">
        <color rgb="FFD3DBDB"/>
      </bottom>
    </border>
    <border>
      <left style="thin">
        <color rgb="FFD3DBDB"/>
      </left>
      <right/>
      <top style="thin">
        <color indexed="22"/>
      </top>
      <bottom style="thin">
        <color indexed="22"/>
      </bottom>
    </border>
    <border>
      <left style="thin">
        <color rgb="FFD3DBDB"/>
      </left>
      <right style="thin">
        <color rgb="FFD3DBDB"/>
      </right>
      <top style="thin">
        <color rgb="FFD3DBDB"/>
      </top>
      <bottom/>
    </border>
  </borders>
  <cellStyleXfs count="121">
    <xf numFmtId="49" fontId="0" fillId="0" borderId="0">
      <alignment vertical="top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166" fontId="3" fillId="0" borderId="0">
      <alignment/>
      <protection/>
    </xf>
    <xf numFmtId="0" fontId="3" fillId="0" borderId="0">
      <alignment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38" fontId="28" fillId="0" borderId="0">
      <alignment vertical="top"/>
      <protection/>
    </xf>
    <xf numFmtId="164" fontId="0" fillId="0" borderId="0" applyFont="0" applyFill="0" applyBorder="0" applyAlignment="0" applyProtection="0"/>
    <xf numFmtId="167" fontId="6" fillId="2" borderId="0">
      <alignment/>
      <protection locked="0"/>
    </xf>
    <xf numFmtId="0" fontId="14" fillId="0" borderId="0" applyFill="0" applyBorder="0" applyProtection="0">
      <alignment vertical="center"/>
    </xf>
    <xf numFmtId="165" fontId="6" fillId="2" borderId="0">
      <alignment/>
      <protection locked="0"/>
    </xf>
    <xf numFmtId="168" fontId="6" fillId="2" borderId="0">
      <alignment/>
      <protection locked="0"/>
    </xf>
    <xf numFmtId="0" fontId="15" fillId="0" borderId="0" applyNumberFormat="0" applyFill="0" applyBorder="0" applyAlignment="0" applyProtection="0"/>
    <xf numFmtId="0" fontId="17" fillId="3" borderId="1" applyNumberFormat="0" applyAlignment="0">
      <protection/>
    </xf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>
      <alignment/>
      <protection/>
    </xf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0" fontId="34" fillId="4" borderId="2" applyNumberFormat="0">
      <alignment horizontal="center" vertical="center"/>
      <protection/>
    </xf>
    <xf numFmtId="0" fontId="13" fillId="5" borderId="1" applyNumberFormat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0" borderId="0" applyBorder="0">
      <alignment horizontal="center" vertical="center" wrapText="1"/>
      <protection/>
    </xf>
    <xf numFmtId="0" fontId="8" fillId="0" borderId="0" applyBorder="0">
      <alignment horizontal="center" vertical="center" wrapText="1"/>
      <protection/>
    </xf>
    <xf numFmtId="4" fontId="6" fillId="2" borderId="0" applyBorder="0">
      <alignment horizontal="right"/>
      <protection/>
    </xf>
    <xf numFmtId="49" fontId="6" fillId="0" borderId="0" applyBorder="0">
      <alignment vertical="top"/>
      <protection/>
    </xf>
    <xf numFmtId="0" fontId="20" fillId="0" borderId="0">
      <alignment/>
      <protection/>
    </xf>
    <xf numFmtId="0" fontId="60" fillId="0" borderId="0">
      <alignment/>
      <protection/>
    </xf>
    <xf numFmtId="0" fontId="60" fillId="0" borderId="0">
      <alignment/>
      <protection/>
    </xf>
    <xf numFmtId="0" fontId="2" fillId="0" borderId="0">
      <alignment/>
      <protection/>
    </xf>
    <xf numFmtId="0" fontId="0" fillId="6" borderId="0" applyNumberFormat="0" applyBorder="0" applyAlignment="0">
      <protection/>
    </xf>
    <xf numFmtId="49" fontId="6" fillId="0" borderId="0" applyBorder="0">
      <alignment vertical="top"/>
      <protection/>
    </xf>
    <xf numFmtId="49" fontId="0" fillId="0" borderId="0" applyBorder="0">
      <alignment vertical="top"/>
      <protection/>
    </xf>
    <xf numFmtId="49" fontId="6" fillId="6" borderId="0" applyBorder="0">
      <alignment vertical="top"/>
      <protection/>
    </xf>
    <xf numFmtId="49" fontId="32" fillId="7" borderId="0" applyBorder="0">
      <alignment vertical="top"/>
      <protection/>
    </xf>
    <xf numFmtId="0" fontId="2" fillId="0" borderId="0">
      <alignment/>
      <protection/>
    </xf>
    <xf numFmtId="49" fontId="6" fillId="0" borderId="0" applyBorder="0">
      <alignment vertical="top"/>
      <protection/>
    </xf>
    <xf numFmtId="0" fontId="20" fillId="0" borderId="0">
      <alignment/>
      <protection/>
    </xf>
    <xf numFmtId="49" fontId="6" fillId="0" borderId="0" applyBorder="0">
      <alignment vertical="top"/>
      <protection/>
    </xf>
    <xf numFmtId="0" fontId="20" fillId="0" borderId="0">
      <alignment/>
      <protection/>
    </xf>
    <xf numFmtId="0" fontId="2" fillId="0" borderId="0">
      <alignment/>
      <protection/>
    </xf>
    <xf numFmtId="49" fontId="6" fillId="0" borderId="0" applyBorder="0">
      <alignment vertical="top"/>
      <protection/>
    </xf>
    <xf numFmtId="0" fontId="2" fillId="0" borderId="0">
      <alignment/>
      <protection/>
    </xf>
    <xf numFmtId="0" fontId="6" fillId="0" borderId="0">
      <alignment horizontal="left" vertical="center"/>
      <protection/>
    </xf>
    <xf numFmtId="0" fontId="2" fillId="0" borderId="0">
      <alignment/>
      <protection/>
    </xf>
    <xf numFmtId="0" fontId="2" fillId="0" borderId="0">
      <alignment/>
      <protection/>
    </xf>
    <xf numFmtId="0" fontId="20" fillId="0" borderId="0">
      <alignment/>
      <protection/>
    </xf>
    <xf numFmtId="0" fontId="71" fillId="0" borderId="0" applyNumberFormat="0" applyFill="0" applyBorder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4" fillId="0" borderId="0" applyNumberFormat="0" applyFill="0" applyBorder="0" applyAlignment="0" applyProtection="0"/>
    <xf numFmtId="0" fontId="75" fillId="8" borderId="0" applyNumberFormat="0" applyBorder="0" applyAlignment="0" applyProtection="0"/>
    <xf numFmtId="0" fontId="76" fillId="9" borderId="0" applyNumberFormat="0" applyBorder="0" applyAlignment="0" applyProtection="0"/>
    <xf numFmtId="0" fontId="77" fillId="10" borderId="0" applyNumberFormat="0" applyBorder="0" applyAlignment="0" applyProtection="0"/>
    <xf numFmtId="0" fontId="78" fillId="11" borderId="6" applyNumberFormat="0" applyAlignment="0" applyProtection="0"/>
    <xf numFmtId="0" fontId="79" fillId="11" borderId="7" applyNumberFormat="0" applyAlignment="0" applyProtection="0"/>
    <xf numFmtId="0" fontId="80" fillId="0" borderId="8" applyNumberFormat="0" applyFill="0" applyAlignment="0" applyProtection="0"/>
    <xf numFmtId="0" fontId="81" fillId="12" borderId="9" applyNumberFormat="0" applyAlignment="0" applyProtection="0"/>
    <xf numFmtId="0" fontId="82" fillId="0" borderId="0" applyNumberFormat="0" applyFill="0" applyBorder="0" applyAlignment="0" applyProtection="0"/>
    <xf numFmtId="0" fontId="0" fillId="13" borderId="10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11" applyNumberFormat="0" applyFill="0" applyAlignment="0" applyProtection="0"/>
    <xf numFmtId="0" fontId="85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85" fillId="37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974">
    <xf numFmtId="49" fontId="0" fillId="0" borderId="0" xfId="0"/>
    <xf numFmtId="49" fontId="6" fillId="0" borderId="0" xfId="0" applyFont="1" applyProtection="1">
      <protection/>
    </xf>
    <xf numFmtId="49" fontId="0" fillId="0" borderId="0" xfId="0" applyProtection="1">
      <protection/>
    </xf>
    <xf numFmtId="49" fontId="6" fillId="38" borderId="12" xfId="0" applyFont="1" applyFill="1" applyBorder="1" applyAlignment="1" applyProtection="1">
      <alignment horizontal="center" vertical="top"/>
      <protection/>
    </xf>
    <xf numFmtId="49" fontId="0" fillId="0" borderId="0" xfId="0" applyNumberFormat="1" applyProtection="1">
      <protection/>
    </xf>
    <xf numFmtId="49" fontId="6" fillId="0" borderId="0" xfId="0" applyNumberFormat="1" applyFont="1" applyAlignment="1" applyProtection="1">
      <alignment vertical="top" wrapText="1"/>
      <protection/>
    </xf>
    <xf numFmtId="49" fontId="6" fillId="0" borderId="0" xfId="0" applyNumberFormat="1" applyFont="1" applyAlignment="1" applyProtection="1">
      <alignment vertical="center" wrapText="1"/>
      <protection/>
    </xf>
    <xf numFmtId="49" fontId="6" fillId="0" borderId="0" xfId="70" applyFont="1" applyAlignment="1" applyProtection="1">
      <alignment vertical="center" wrapText="1"/>
      <protection/>
    </xf>
    <xf numFmtId="49" fontId="11" fillId="0" borderId="0" xfId="70" applyFont="1" applyAlignment="1" applyProtection="1">
      <alignment vertical="center"/>
      <protection/>
    </xf>
    <xf numFmtId="0" fontId="11" fillId="0" borderId="0" xfId="69" applyFont="1" applyAlignment="1" applyProtection="1">
      <alignment horizontal="center" vertical="center" wrapText="1"/>
      <protection/>
    </xf>
    <xf numFmtId="0" fontId="6" fillId="0" borderId="0" xfId="69" applyFont="1" applyAlignment="1" applyProtection="1">
      <alignment vertical="center" wrapText="1"/>
      <protection/>
    </xf>
    <xf numFmtId="0" fontId="6" fillId="0" borderId="0" xfId="69" applyFont="1" applyAlignment="1" applyProtection="1">
      <alignment horizontal="left" vertical="center" wrapText="1"/>
      <protection/>
    </xf>
    <xf numFmtId="0" fontId="6" fillId="0" borderId="0" xfId="69" applyFont="1" applyProtection="1">
      <alignment/>
      <protection/>
    </xf>
    <xf numFmtId="0" fontId="6" fillId="7" borderId="0" xfId="69" applyFont="1" applyFill="1" applyBorder="1" applyProtection="1">
      <alignment/>
      <protection/>
    </xf>
    <xf numFmtId="0" fontId="22" fillId="0" borderId="0" xfId="69" applyFont="1">
      <alignment/>
      <protection/>
    </xf>
    <xf numFmtId="49" fontId="6" fillId="0" borderId="0" xfId="65" applyFont="1" applyProtection="1">
      <alignment vertical="top"/>
      <protection/>
    </xf>
    <xf numFmtId="49" fontId="6" fillId="0" borderId="0" xfId="65" applyProtection="1">
      <alignment vertical="top"/>
      <protection/>
    </xf>
    <xf numFmtId="0" fontId="11" fillId="0" borderId="0" xfId="72" applyFont="1" applyAlignment="1" applyProtection="1">
      <alignment vertical="center" wrapText="1"/>
      <protection/>
    </xf>
    <xf numFmtId="0" fontId="21" fillId="0" borderId="0" xfId="72" applyFont="1" applyAlignment="1" applyProtection="1">
      <alignment vertical="center" wrapText="1"/>
      <protection/>
    </xf>
    <xf numFmtId="0" fontId="6" fillId="7" borderId="0" xfId="72" applyFont="1" applyFill="1" applyBorder="1" applyAlignment="1" applyProtection="1">
      <alignment vertical="center" wrapText="1"/>
      <protection/>
    </xf>
    <xf numFmtId="0" fontId="6" fillId="0" borderId="0" xfId="72" applyFont="1" applyAlignment="1" applyProtection="1">
      <alignment horizontal="center" vertical="center" wrapText="1"/>
      <protection/>
    </xf>
    <xf numFmtId="0" fontId="6" fillId="0" borderId="0" xfId="72" applyFont="1" applyAlignment="1" applyProtection="1">
      <alignment vertical="center" wrapText="1"/>
      <protection/>
    </xf>
    <xf numFmtId="0" fontId="23" fillId="7" borderId="0" xfId="72" applyFont="1" applyFill="1" applyBorder="1" applyAlignment="1" applyProtection="1">
      <alignment vertical="center" wrapText="1"/>
      <protection/>
    </xf>
    <xf numFmtId="0" fontId="6" fillId="7" borderId="0" xfId="72" applyFont="1" applyFill="1" applyBorder="1" applyAlignment="1" applyProtection="1">
      <alignment horizontal="right" vertical="center" wrapText="1" indent="1"/>
      <protection/>
    </xf>
    <xf numFmtId="0" fontId="11" fillId="7" borderId="0" xfId="72" applyNumberFormat="1" applyFont="1" applyFill="1" applyBorder="1" applyAlignment="1" applyProtection="1">
      <alignment horizontal="center" vertical="center" wrapText="1"/>
      <protection/>
    </xf>
    <xf numFmtId="0" fontId="6" fillId="7" borderId="0" xfId="72" applyFont="1" applyFill="1" applyBorder="1" applyAlignment="1" applyProtection="1">
      <alignment horizontal="center" vertical="center" wrapText="1"/>
      <protection/>
    </xf>
    <xf numFmtId="0" fontId="21" fillId="0" borderId="0" xfId="72" applyFont="1" applyAlignment="1" applyProtection="1">
      <alignment horizontal="center" vertical="center" wrapText="1"/>
      <protection/>
    </xf>
    <xf numFmtId="0" fontId="24" fillId="7" borderId="0" xfId="72" applyNumberFormat="1" applyFont="1" applyFill="1" applyBorder="1" applyAlignment="1" applyProtection="1">
      <alignment horizontal="center" vertical="center" wrapText="1"/>
      <protection/>
    </xf>
    <xf numFmtId="0" fontId="6" fillId="7" borderId="0" xfId="72" applyNumberFormat="1" applyFont="1" applyFill="1" applyBorder="1" applyAlignment="1" applyProtection="1">
      <alignment horizontal="right" vertical="center" wrapText="1" indent="1"/>
      <protection/>
    </xf>
    <xf numFmtId="0" fontId="6" fillId="0" borderId="0" xfId="72" applyFont="1" applyFill="1" applyAlignment="1" applyProtection="1">
      <alignment vertical="center"/>
      <protection/>
    </xf>
    <xf numFmtId="49" fontId="6" fillId="7" borderId="0" xfId="72" applyNumberFormat="1" applyFont="1" applyFill="1" applyBorder="1" applyAlignment="1" applyProtection="1">
      <alignment horizontal="right" vertical="center" wrapText="1" indent="1"/>
      <protection/>
    </xf>
    <xf numFmtId="49" fontId="23" fillId="7" borderId="0" xfId="72" applyNumberFormat="1" applyFont="1" applyFill="1" applyBorder="1" applyAlignment="1" applyProtection="1">
      <alignment horizontal="center" vertical="center" wrapText="1"/>
      <protection/>
    </xf>
    <xf numFmtId="49" fontId="6" fillId="39" borderId="13" xfId="72" applyNumberFormat="1" applyFont="1" applyFill="1" applyBorder="1" applyAlignment="1" applyProtection="1">
      <alignment horizontal="center" vertical="center" wrapText="1"/>
      <protection locked="0"/>
    </xf>
    <xf numFmtId="49" fontId="0" fillId="40" borderId="0" xfId="0" applyFill="1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vertical="center" wrapText="1"/>
      <protection/>
    </xf>
    <xf numFmtId="0" fontId="20" fillId="0" borderId="0" xfId="68" applyProtection="1">
      <alignment/>
      <protection/>
    </xf>
    <xf numFmtId="0" fontId="21" fillId="0" borderId="0" xfId="72" applyNumberFormat="1" applyFont="1" applyFill="1" applyBorder="1" applyAlignment="1" applyProtection="1">
      <alignment horizontal="center" vertical="top" wrapText="1"/>
      <protection/>
    </xf>
    <xf numFmtId="0" fontId="0" fillId="7" borderId="0" xfId="72" applyFont="1" applyFill="1" applyBorder="1" applyAlignment="1" applyProtection="1">
      <alignment horizontal="center" vertical="center" wrapText="1"/>
      <protection/>
    </xf>
    <xf numFmtId="49" fontId="0" fillId="7" borderId="0" xfId="72" applyNumberFormat="1" applyFont="1" applyFill="1" applyBorder="1" applyAlignment="1" applyProtection="1">
      <alignment horizontal="right" vertical="center" wrapText="1" indent="1"/>
      <protection/>
    </xf>
    <xf numFmtId="49" fontId="27" fillId="7" borderId="0" xfId="52" applyNumberFormat="1" applyFont="1" applyFill="1" applyBorder="1" applyAlignment="1" applyProtection="1">
      <alignment horizontal="center" vertical="center" wrapText="1"/>
      <protection/>
    </xf>
    <xf numFmtId="49" fontId="0" fillId="0" borderId="0" xfId="0" applyBorder="1"/>
    <xf numFmtId="0" fontId="6" fillId="0" borderId="13" xfId="71" applyFont="1" applyFill="1" applyBorder="1" applyAlignment="1" applyProtection="1">
      <alignment vertical="center" wrapText="1"/>
      <protection/>
    </xf>
    <xf numFmtId="0" fontId="0" fillId="0" borderId="13" xfId="71" applyFont="1" applyFill="1" applyBorder="1" applyAlignment="1" applyProtection="1">
      <alignment vertical="center" wrapText="1"/>
      <protection/>
    </xf>
    <xf numFmtId="0" fontId="31" fillId="7" borderId="0" xfId="74" applyFont="1" applyFill="1" applyBorder="1" applyAlignment="1" applyProtection="1">
      <alignment horizontal="center" vertical="center" wrapText="1"/>
      <protection/>
    </xf>
    <xf numFmtId="0" fontId="31" fillId="7" borderId="0" xfId="69" applyFont="1" applyFill="1" applyBorder="1" applyAlignment="1" applyProtection="1">
      <alignment horizontal="center"/>
      <protection/>
    </xf>
    <xf numFmtId="0" fontId="31" fillId="0" borderId="0" xfId="69" applyFont="1" applyAlignment="1" applyProtection="1">
      <alignment horizontal="center" vertical="center"/>
      <protection/>
    </xf>
    <xf numFmtId="0" fontId="31" fillId="7" borderId="0" xfId="69" applyFont="1" applyFill="1" applyBorder="1" applyAlignment="1" applyProtection="1">
      <alignment horizontal="center" vertical="center"/>
      <protection/>
    </xf>
    <xf numFmtId="49" fontId="29" fillId="0" borderId="14" xfId="0" applyFont="1" applyBorder="1" applyAlignment="1">
      <alignment vertical="top" wrapText="1"/>
    </xf>
    <xf numFmtId="0" fontId="0" fillId="7" borderId="0" xfId="72" applyNumberFormat="1" applyFont="1" applyFill="1" applyBorder="1" applyAlignment="1" applyProtection="1">
      <alignment horizontal="right" vertical="center" wrapText="1" indent="1"/>
      <protection/>
    </xf>
    <xf numFmtId="0" fontId="0" fillId="0" borderId="14" xfId="55" applyFont="1" applyBorder="1" applyAlignment="1" applyProtection="1">
      <alignment horizontal="justify" vertical="top" wrapText="1"/>
      <protection/>
    </xf>
    <xf numFmtId="0" fontId="2" fillId="0" borderId="0" xfId="58" applyProtection="1">
      <alignment/>
      <protection/>
    </xf>
    <xf numFmtId="0" fontId="11" fillId="0" borderId="0" xfId="72" applyFont="1" applyAlignment="1" applyProtection="1">
      <alignment horizontal="center" vertical="center" wrapTex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49" fontId="6" fillId="0" borderId="0" xfId="0" applyNumberFormat="1" applyFont="1" applyProtection="1">
      <protection/>
    </xf>
    <xf numFmtId="0" fontId="8" fillId="7" borderId="0" xfId="74" applyFont="1" applyFill="1" applyBorder="1" applyAlignment="1" applyProtection="1">
      <alignment horizontal="center" vertical="center" wrapText="1"/>
      <protection/>
    </xf>
    <xf numFmtId="49" fontId="30" fillId="0" borderId="0" xfId="0" applyFont="1" applyBorder="1"/>
    <xf numFmtId="0" fontId="30" fillId="7" borderId="0" xfId="74" applyFont="1" applyFill="1" applyBorder="1" applyAlignment="1" applyProtection="1">
      <alignment vertical="center" wrapText="1"/>
      <protection/>
    </xf>
    <xf numFmtId="0" fontId="30" fillId="0" borderId="0" xfId="74" applyFont="1" applyFill="1" applyAlignment="1" applyProtection="1">
      <alignment vertical="center" wrapText="1"/>
      <protection/>
    </xf>
    <xf numFmtId="0" fontId="11" fillId="0" borderId="0" xfId="74" applyFont="1" applyFill="1" applyAlignment="1" applyProtection="1">
      <alignment vertical="center" wrapText="1"/>
      <protection/>
    </xf>
    <xf numFmtId="0" fontId="0" fillId="0" borderId="0" xfId="74" applyFont="1" applyFill="1" applyAlignment="1" applyProtection="1">
      <alignment vertical="center" wrapText="1"/>
      <protection/>
    </xf>
    <xf numFmtId="0" fontId="11" fillId="0" borderId="0" xfId="72" applyFont="1" applyFill="1" applyAlignment="1" applyProtection="1">
      <alignment horizontal="left" vertical="center" wrapText="1"/>
      <protection/>
    </xf>
    <xf numFmtId="0" fontId="11" fillId="0" borderId="0" xfId="72" applyFont="1" applyFill="1" applyBorder="1" applyAlignment="1" applyProtection="1">
      <alignment horizontal="left" vertical="center" wrapText="1"/>
      <protection/>
    </xf>
    <xf numFmtId="49" fontId="11" fillId="0" borderId="0" xfId="72" applyNumberFormat="1" applyFont="1" applyFill="1" applyBorder="1" applyAlignment="1" applyProtection="1">
      <alignment horizontal="left" vertical="center" wrapText="1"/>
      <protection/>
    </xf>
    <xf numFmtId="0" fontId="0" fillId="0" borderId="0" xfId="0" applyNumberFormat="1" applyBorder="1"/>
    <xf numFmtId="49" fontId="0" fillId="0" borderId="0" xfId="0" applyAlignment="1">
      <alignment horizontal="left" vertical="top"/>
    </xf>
    <xf numFmtId="49" fontId="6" fillId="0" borderId="0" xfId="74" applyNumberFormat="1" applyFont="1" applyFill="1" applyAlignment="1" applyProtection="1">
      <alignment vertical="center" wrapText="1"/>
      <protection/>
    </xf>
    <xf numFmtId="49" fontId="6" fillId="0" borderId="0" xfId="0" applyNumberFormat="1" applyFont="1"/>
    <xf numFmtId="0" fontId="11" fillId="0" borderId="0" xfId="74" applyFont="1" applyFill="1" applyAlignment="1" applyProtection="1">
      <alignment horizontal="center" vertical="center" wrapText="1"/>
      <protection/>
    </xf>
    <xf numFmtId="0" fontId="8" fillId="40" borderId="15" xfId="73" applyFont="1" applyFill="1" applyBorder="1" applyAlignment="1" applyProtection="1">
      <alignment horizontal="center" vertical="center" wrapText="1"/>
      <protection/>
    </xf>
    <xf numFmtId="0" fontId="6" fillId="0" borderId="13" xfId="73" applyFont="1" applyBorder="1" applyAlignment="1" applyProtection="1">
      <alignment horizontal="left" vertical="center"/>
      <protection/>
    </xf>
    <xf numFmtId="0" fontId="6" fillId="0" borderId="0" xfId="74" applyFont="1" applyFill="1" applyBorder="1" applyAlignment="1" applyProtection="1">
      <alignment vertical="center" wrapText="1"/>
      <protection/>
    </xf>
    <xf numFmtId="49" fontId="0" fillId="7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Alignment="1">
      <alignment vertical="center"/>
    </xf>
    <xf numFmtId="0" fontId="6" fillId="7" borderId="13" xfId="74" applyFont="1" applyFill="1" applyBorder="1" applyAlignment="1" applyProtection="1">
      <alignment horizontal="center" vertical="center" wrapText="1"/>
      <protection/>
    </xf>
    <xf numFmtId="0" fontId="0" fillId="41" borderId="13" xfId="64" applyFont="1" applyFill="1" applyBorder="1" applyAlignment="1" applyProtection="1">
      <alignment horizontal="center" vertical="center" wrapText="1"/>
      <protection/>
    </xf>
    <xf numFmtId="0" fontId="0" fillId="41" borderId="13" xfId="66" applyFont="1" applyFill="1" applyBorder="1" applyAlignment="1" applyProtection="1">
      <alignment horizontal="center" vertical="center" wrapText="1"/>
      <protection/>
    </xf>
    <xf numFmtId="0" fontId="6" fillId="7" borderId="13" xfId="74" applyNumberFormat="1" applyFont="1" applyFill="1" applyBorder="1" applyAlignment="1" applyProtection="1">
      <alignment horizontal="center" vertical="center" wrapText="1"/>
      <protection/>
    </xf>
    <xf numFmtId="4" fontId="6" fillId="7" borderId="13" xfId="49" applyNumberFormat="1" applyFont="1" applyFill="1" applyBorder="1" applyAlignment="1" applyProtection="1">
      <alignment horizontal="right" vertical="center" wrapText="1"/>
      <protection/>
    </xf>
    <xf numFmtId="49" fontId="6" fillId="42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39" borderId="13" xfId="49" applyNumberFormat="1" applyFont="1" applyFill="1" applyBorder="1" applyAlignment="1" applyProtection="1">
      <alignment horizontal="left" vertical="center" wrapText="1"/>
      <protection locked="0"/>
    </xf>
    <xf numFmtId="49" fontId="6" fillId="2" borderId="13" xfId="74" applyNumberFormat="1" applyFont="1" applyFill="1" applyBorder="1" applyAlignment="1" applyProtection="1">
      <alignment horizontal="left" vertical="center" wrapText="1"/>
      <protection locked="0"/>
    </xf>
    <xf numFmtId="49" fontId="26" fillId="43" borderId="16" xfId="0" applyFont="1" applyFill="1" applyBorder="1" applyAlignment="1" applyProtection="1">
      <alignment horizontal="center" vertical="center"/>
      <protection/>
    </xf>
    <xf numFmtId="49" fontId="6" fillId="7" borderId="13" xfId="74" applyNumberFormat="1" applyFont="1" applyFill="1" applyBorder="1" applyAlignment="1" applyProtection="1">
      <alignment horizontal="center" vertical="center" wrapText="1"/>
      <protection/>
    </xf>
    <xf numFmtId="0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49" fontId="35" fillId="43" borderId="17" xfId="0" applyFont="1" applyFill="1" applyBorder="1" applyAlignment="1" applyProtection="1">
      <alignment horizontal="left" vertical="center"/>
      <protection/>
    </xf>
    <xf numFmtId="0" fontId="6" fillId="43" borderId="16" xfId="74" applyFont="1" applyFill="1" applyBorder="1" applyAlignment="1" applyProtection="1">
      <alignment vertical="center" wrapText="1"/>
      <protection/>
    </xf>
    <xf numFmtId="0" fontId="6" fillId="0" borderId="13" xfId="66" applyFont="1" applyFill="1" applyBorder="1" applyAlignment="1" applyProtection="1">
      <alignment horizontal="center" vertical="center" wrapText="1"/>
      <protection/>
    </xf>
    <xf numFmtId="0" fontId="6" fillId="0" borderId="13" xfId="69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horizontal="left" vertical="center" wrapText="1"/>
      <protection/>
    </xf>
    <xf numFmtId="0" fontId="35" fillId="43" borderId="16" xfId="0" applyNumberFormat="1" applyFont="1" applyFill="1" applyBorder="1" applyAlignment="1" applyProtection="1">
      <alignment horizontal="left" vertical="center"/>
      <protection/>
    </xf>
    <xf numFmtId="0" fontId="35" fillId="43" borderId="18" xfId="0" applyNumberFormat="1" applyFont="1" applyFill="1" applyBorder="1" applyAlignment="1" applyProtection="1">
      <alignment horizontal="left" vertical="center"/>
      <protection/>
    </xf>
    <xf numFmtId="0" fontId="35" fillId="43" borderId="17" xfId="0" applyNumberFormat="1" applyFont="1" applyFill="1" applyBorder="1" applyAlignment="1" applyProtection="1">
      <alignment horizontal="left" vertical="center"/>
      <protection/>
    </xf>
    <xf numFmtId="0" fontId="39" fillId="0" borderId="0" xfId="0" applyNumberFormat="1" applyFont="1" applyAlignment="1">
      <alignment vertical="center"/>
    </xf>
    <xf numFmtId="49" fontId="6" fillId="0" borderId="13" xfId="73" applyNumberFormat="1" applyFont="1" applyFill="1" applyBorder="1" applyAlignment="1" applyProtection="1">
      <alignment horizontal="center" vertical="center" wrapText="1"/>
      <protection/>
    </xf>
    <xf numFmtId="49" fontId="0" fillId="0" borderId="19" xfId="0" applyBorder="1"/>
    <xf numFmtId="0" fontId="6" fillId="7" borderId="13" xfId="69" applyFont="1" applyFill="1" applyBorder="1" applyAlignment="1" applyProtection="1">
      <alignment horizontal="center" vertical="center"/>
      <protection/>
    </xf>
    <xf numFmtId="49" fontId="6" fillId="2" borderId="13" xfId="69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74" applyFont="1" applyFill="1" applyAlignment="1" applyProtection="1">
      <alignment vertical="center" wrapText="1"/>
      <protection/>
    </xf>
    <xf numFmtId="49" fontId="6" fillId="0" borderId="0" xfId="60">
      <alignment vertical="top"/>
      <protection/>
    </xf>
    <xf numFmtId="49" fontId="11" fillId="0" borderId="0" xfId="60" applyFont="1" applyBorder="1" applyProtection="1">
      <alignment vertical="top"/>
      <protection/>
    </xf>
    <xf numFmtId="49" fontId="6" fillId="0" borderId="0" xfId="60" applyFont="1" applyBorder="1" applyProtection="1">
      <alignment vertical="top"/>
      <protection/>
    </xf>
    <xf numFmtId="49" fontId="31" fillId="0" borderId="0" xfId="60" applyFont="1" applyBorder="1" applyAlignment="1" applyProtection="1">
      <alignment horizontal="center" vertical="center"/>
      <protection/>
    </xf>
    <xf numFmtId="49" fontId="6" fillId="0" borderId="0" xfId="60" applyBorder="1" applyProtection="1">
      <alignment vertical="top"/>
      <protection/>
    </xf>
    <xf numFmtId="0" fontId="6" fillId="7" borderId="0" xfId="60" applyNumberFormat="1" applyFont="1" applyFill="1" applyBorder="1" applyAlignment="1" applyProtection="1">
      <alignment/>
      <protection/>
    </xf>
    <xf numFmtId="0" fontId="37" fillId="7" borderId="0" xfId="60" applyNumberFormat="1" applyFont="1" applyFill="1" applyBorder="1" applyAlignment="1" applyProtection="1">
      <alignment horizontal="center" vertical="center" wrapText="1"/>
      <protection/>
    </xf>
    <xf numFmtId="0" fontId="11" fillId="7" borderId="0" xfId="60" applyNumberFormat="1" applyFont="1" applyFill="1" applyBorder="1" applyAlignment="1" applyProtection="1">
      <alignment/>
      <protection/>
    </xf>
    <xf numFmtId="49" fontId="6" fillId="0" borderId="0" xfId="60" applyFont="1">
      <alignment vertical="top"/>
      <protection/>
    </xf>
    <xf numFmtId="49" fontId="31" fillId="0" borderId="0" xfId="60" applyFont="1" applyAlignment="1">
      <alignment horizontal="center" vertical="center" wrapText="1"/>
      <protection/>
    </xf>
    <xf numFmtId="0" fontId="6" fillId="7" borderId="13" xfId="67" applyNumberFormat="1" applyFont="1" applyFill="1" applyBorder="1" applyAlignment="1" applyProtection="1">
      <alignment horizontal="center" vertical="center" wrapText="1"/>
      <protection/>
    </xf>
    <xf numFmtId="49" fontId="6" fillId="0" borderId="13" xfId="67" applyNumberFormat="1" applyFont="1" applyFill="1" applyBorder="1" applyAlignment="1" applyProtection="1">
      <alignment horizontal="center" vertical="center" wrapText="1"/>
      <protection/>
    </xf>
    <xf numFmtId="49" fontId="38" fillId="43" borderId="18" xfId="60" applyFont="1" applyFill="1" applyBorder="1" applyAlignment="1" applyProtection="1">
      <alignment horizontal="center" vertical="top"/>
      <protection/>
    </xf>
    <xf numFmtId="49" fontId="35" fillId="43" borderId="18" xfId="60" applyFont="1" applyFill="1" applyBorder="1" applyAlignment="1" applyProtection="1">
      <alignment horizontal="left" vertical="center"/>
      <protection/>
    </xf>
    <xf numFmtId="49" fontId="6" fillId="0" borderId="0" xfId="0" applyNumberFormat="1" applyFont="1" applyAlignment="1" applyProtection="1">
      <alignment horizontal="center" vertical="top"/>
      <protection/>
    </xf>
    <xf numFmtId="49" fontId="0" fillId="0" borderId="0" xfId="0" applyFont="1"/>
    <xf numFmtId="0" fontId="0" fillId="0" borderId="13" xfId="71" applyFont="1" applyFill="1" applyBorder="1" applyAlignment="1" applyProtection="1">
      <alignment vertical="center" wrapText="1"/>
      <protection/>
    </xf>
    <xf numFmtId="0" fontId="0" fillId="0" borderId="16" xfId="71" applyFont="1" applyFill="1" applyBorder="1" applyAlignment="1" applyProtection="1">
      <alignment vertical="center" wrapText="1"/>
      <protection/>
    </xf>
    <xf numFmtId="49" fontId="0" fillId="0" borderId="0" xfId="0" applyFont="1" applyAlignment="1">
      <alignment vertical="top" wrapText="1"/>
    </xf>
    <xf numFmtId="49" fontId="6" fillId="0" borderId="13" xfId="0" applyNumberFormat="1" applyFont="1" applyBorder="1" applyProtection="1">
      <protection/>
    </xf>
    <xf numFmtId="0" fontId="0" fillId="0" borderId="0" xfId="71" applyFont="1" applyFill="1" applyBorder="1" applyAlignment="1" applyProtection="1">
      <alignment vertical="center" wrapText="1"/>
      <protection/>
    </xf>
    <xf numFmtId="49" fontId="0" fillId="0" borderId="13" xfId="0" applyNumberFormat="1" applyFont="1" applyBorder="1" applyProtection="1">
      <protection/>
    </xf>
    <xf numFmtId="0" fontId="0" fillId="0" borderId="13" xfId="73" applyFont="1" applyBorder="1" applyAlignment="1" applyProtection="1">
      <alignment horizontal="left" vertical="center"/>
      <protection/>
    </xf>
    <xf numFmtId="0" fontId="8" fillId="40" borderId="0" xfId="74" applyFont="1" applyFill="1" applyAlignment="1" applyProtection="1">
      <alignment horizontal="center" vertical="center" wrapText="1"/>
      <protection/>
    </xf>
    <xf numFmtId="0" fontId="0" fillId="0" borderId="17" xfId="71" applyFont="1" applyFill="1" applyBorder="1" applyAlignment="1" applyProtection="1">
      <alignment vertical="center" wrapText="1"/>
      <protection/>
    </xf>
    <xf numFmtId="49" fontId="26" fillId="43" borderId="18" xfId="0" applyFont="1" applyFill="1" applyBorder="1" applyAlignment="1" applyProtection="1">
      <alignment horizontal="left" vertical="center"/>
      <protection/>
    </xf>
    <xf numFmtId="49" fontId="6" fillId="43" borderId="19" xfId="73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5" fillId="43" borderId="18" xfId="0" applyFont="1" applyFill="1" applyBorder="1" applyAlignment="1" applyProtection="1">
      <alignment horizontal="left" vertical="center" indent="2"/>
      <protection/>
    </xf>
    <xf numFmtId="49" fontId="35" fillId="43" borderId="18" xfId="0" applyFont="1" applyFill="1" applyBorder="1" applyAlignment="1" applyProtection="1">
      <alignment horizontal="left" vertical="center" indent="3"/>
      <protection/>
    </xf>
    <xf numFmtId="49" fontId="35" fillId="43" borderId="18" xfId="0" applyFont="1" applyFill="1" applyBorder="1" applyAlignment="1" applyProtection="1">
      <alignment horizontal="left" vertical="center" indent="4"/>
      <protection/>
    </xf>
    <xf numFmtId="0" fontId="40" fillId="0" borderId="0" xfId="66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vertical="center" wrapText="1"/>
      <protection/>
    </xf>
    <xf numFmtId="49" fontId="6" fillId="0" borderId="0" xfId="73" applyNumberFormat="1" applyFont="1" applyFill="1" applyBorder="1" applyAlignment="1" applyProtection="1">
      <alignment horizontal="center" vertical="center" wrapText="1"/>
      <protection/>
    </xf>
    <xf numFmtId="0" fontId="39" fillId="0" borderId="0" xfId="0" applyNumberFormat="1" applyFont="1" applyBorder="1" applyAlignment="1">
      <alignment vertical="center"/>
    </xf>
    <xf numFmtId="49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5"/>
      <protection/>
    </xf>
    <xf numFmtId="0" fontId="6" fillId="39" borderId="13" xfId="74" applyNumberFormat="1" applyFont="1" applyFill="1" applyBorder="1" applyAlignment="1" applyProtection="1">
      <alignment horizontal="left" vertical="center" wrapText="1" indent="6"/>
      <protection locked="0"/>
    </xf>
    <xf numFmtId="49" fontId="35" fillId="43" borderId="18" xfId="0" applyFont="1" applyFill="1" applyBorder="1" applyAlignment="1" applyProtection="1">
      <alignment horizontal="left" vertical="center" indent="5"/>
      <protection/>
    </xf>
    <xf numFmtId="49" fontId="35" fillId="43" borderId="18" xfId="0" applyFont="1" applyFill="1" applyBorder="1" applyAlignment="1" applyProtection="1">
      <alignment horizontal="left" vertical="center" indent="6"/>
      <protection/>
    </xf>
    <xf numFmtId="49" fontId="35" fillId="43" borderId="18" xfId="0" applyFont="1" applyFill="1" applyBorder="1" applyAlignment="1" applyProtection="1">
      <alignment horizontal="left" vertical="center" indent="1"/>
      <protection/>
    </xf>
    <xf numFmtId="0" fontId="6" fillId="0" borderId="0" xfId="74" applyFont="1" applyFill="1" applyAlignment="1" applyProtection="1">
      <alignment horizontal="center" vertical="center" wrapText="1"/>
      <protection/>
    </xf>
    <xf numFmtId="49" fontId="6" fillId="0" borderId="0" xfId="0" applyNumberFormat="1" applyFont="1" applyAlignment="1">
      <alignment vertical="center"/>
    </xf>
    <xf numFmtId="49" fontId="6" fillId="0" borderId="0" xfId="0" applyFont="1"/>
    <xf numFmtId="0" fontId="36" fillId="7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Alignment="1">
      <alignment vertical="top"/>
    </xf>
    <xf numFmtId="49" fontId="0" fillId="40" borderId="0" xfId="0" applyFill="1" applyBorder="1" applyProtection="1">
      <protection/>
    </xf>
    <xf numFmtId="0" fontId="0" fillId="0" borderId="0" xfId="0" applyNumberFormat="1" applyBorder="1" applyAlignment="1">
      <alignment vertical="center"/>
    </xf>
    <xf numFmtId="0" fontId="6" fillId="0" borderId="13" xfId="74" applyFont="1" applyFill="1" applyBorder="1" applyAlignment="1" applyProtection="1">
      <alignment vertical="center" wrapText="1"/>
      <protection/>
    </xf>
    <xf numFmtId="49" fontId="6" fillId="43" borderId="17" xfId="73" applyNumberFormat="1" applyFont="1" applyFill="1" applyBorder="1" applyAlignment="1" applyProtection="1">
      <alignment horizontal="center" vertical="center" wrapText="1"/>
      <protection/>
    </xf>
    <xf numFmtId="49" fontId="6" fillId="43" borderId="20" xfId="73" applyNumberFormat="1" applyFont="1" applyFill="1" applyBorder="1" applyAlignment="1" applyProtection="1">
      <alignment horizontal="center" vertical="center" wrapText="1"/>
      <protection/>
    </xf>
    <xf numFmtId="49" fontId="6" fillId="2" borderId="13" xfId="74" applyNumberFormat="1" applyFont="1" applyFill="1" applyBorder="1" applyAlignment="1" applyProtection="1">
      <alignment vertical="center" wrapText="1"/>
      <protection locked="0"/>
    </xf>
    <xf numFmtId="0" fontId="6" fillId="0" borderId="17" xfId="71" applyFont="1" applyFill="1" applyBorder="1" applyAlignment="1" applyProtection="1">
      <alignment vertical="center" wrapText="1"/>
      <protection/>
    </xf>
    <xf numFmtId="49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4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0" fontId="18" fillId="40" borderId="0" xfId="74" applyFont="1" applyFill="1" applyAlignment="1" applyProtection="1">
      <alignment horizontal="center" vertical="center" wrapText="1"/>
      <protection/>
    </xf>
    <xf numFmtId="49" fontId="6" fillId="43" borderId="16" xfId="74" applyNumberFormat="1" applyFont="1" applyFill="1" applyBorder="1" applyAlignment="1" applyProtection="1">
      <alignment horizontal="left" vertical="center" wrapText="1"/>
      <protection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49" fontId="6" fillId="43" borderId="18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0" fontId="6" fillId="0" borderId="21" xfId="74" applyFont="1" applyFill="1" applyBorder="1" applyAlignment="1" applyProtection="1">
      <alignment vertical="center" wrapText="1"/>
      <protection/>
    </xf>
    <xf numFmtId="0" fontId="6" fillId="0" borderId="22" xfId="66" applyFont="1" applyFill="1" applyBorder="1" applyAlignment="1" applyProtection="1">
      <alignment vertical="center" wrapText="1"/>
      <protection/>
    </xf>
    <xf numFmtId="0" fontId="6" fillId="0" borderId="22" xfId="74" applyNumberFormat="1" applyFont="1" applyFill="1" applyBorder="1" applyAlignment="1" applyProtection="1">
      <alignment horizontal="left" vertical="center" wrapText="1" indent="6"/>
      <protection/>
    </xf>
    <xf numFmtId="0" fontId="0" fillId="0" borderId="0" xfId="72" applyFont="1" applyFill="1" applyBorder="1" applyAlignment="1" applyProtection="1">
      <alignment horizontal="center" vertical="center" wrapText="1"/>
      <protection/>
    </xf>
    <xf numFmtId="49" fontId="6" fillId="0" borderId="0" xfId="72" applyNumberFormat="1" applyFont="1" applyFill="1" applyBorder="1" applyAlignment="1" applyProtection="1">
      <alignment horizontal="center" vertical="center" wrapText="1"/>
      <protection/>
    </xf>
    <xf numFmtId="49" fontId="6" fillId="7" borderId="16" xfId="74" applyNumberFormat="1" applyFont="1" applyFill="1" applyBorder="1" applyAlignment="1" applyProtection="1">
      <alignment horizontal="left" vertical="center" wrapText="1"/>
      <protection/>
    </xf>
    <xf numFmtId="0" fontId="6" fillId="0" borderId="23" xfId="66" applyFont="1" applyFill="1" applyBorder="1" applyAlignment="1" applyProtection="1">
      <alignment vertical="center" wrapText="1"/>
      <protection/>
    </xf>
    <xf numFmtId="49" fontId="35" fillId="43" borderId="18" xfId="0" applyFont="1" applyFill="1" applyBorder="1" applyAlignment="1" applyProtection="1">
      <alignment horizontal="left" vertical="center"/>
      <protection/>
    </xf>
    <xf numFmtId="0" fontId="6" fillId="0" borderId="0" xfId="66" applyFont="1" applyFill="1" applyBorder="1" applyAlignment="1" applyProtection="1">
      <alignment horizontal="right" vertical="center" wrapText="1"/>
      <protection/>
    </xf>
    <xf numFmtId="49" fontId="6" fillId="0" borderId="0" xfId="73" applyNumberFormat="1" applyFont="1" applyFill="1" applyBorder="1" applyAlignment="1" applyProtection="1">
      <alignment vertical="center" wrapText="1"/>
      <protection/>
    </xf>
    <xf numFmtId="49" fontId="0" fillId="0" borderId="0" xfId="74" applyNumberFormat="1" applyFont="1" applyFill="1" applyAlignment="1" applyProtection="1">
      <alignment vertical="center" wrapText="1"/>
      <protection/>
    </xf>
    <xf numFmtId="49" fontId="0" fillId="0" borderId="0" xfId="74" applyNumberFormat="1" applyFont="1" applyFill="1" applyAlignment="1" applyProtection="1">
      <alignment vertical="center"/>
      <protection/>
    </xf>
    <xf numFmtId="0" fontId="6" fillId="0" borderId="0" xfId="74" applyFont="1" applyFill="1" applyAlignment="1" applyProtection="1">
      <alignment horizontal="right" vertical="top" wrapText="1"/>
      <protection/>
    </xf>
    <xf numFmtId="49" fontId="0" fillId="0" borderId="0" xfId="74" applyNumberFormat="1" applyFont="1" applyFill="1" applyAlignment="1" applyProtection="1">
      <alignment horizontal="left" vertical="top"/>
      <protection/>
    </xf>
    <xf numFmtId="0" fontId="11" fillId="0" borderId="0" xfId="74" applyFont="1" applyFill="1" applyAlignment="1" applyProtection="1">
      <alignment horizontal="center" vertical="center" wrapText="1"/>
      <protection/>
    </xf>
    <xf numFmtId="49" fontId="11" fillId="0" borderId="0" xfId="0" applyFont="1"/>
    <xf numFmtId="0" fontId="31" fillId="7" borderId="0" xfId="69" applyFont="1" applyFill="1" applyBorder="1" applyAlignment="1" applyProtection="1">
      <alignment horizontal="center" vertical="center" wrapText="1"/>
      <protection/>
    </xf>
    <xf numFmtId="49" fontId="6" fillId="39" borderId="13" xfId="6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60" applyFont="1" applyBorder="1" applyAlignment="1" applyProtection="1">
      <alignment horizontal="right" vertical="top"/>
      <protection/>
    </xf>
    <xf numFmtId="49" fontId="9" fillId="0" borderId="0" xfId="60" applyFont="1" applyAlignment="1">
      <alignment vertical="top"/>
      <protection/>
    </xf>
    <xf numFmtId="0" fontId="6" fillId="7" borderId="0" xfId="74" applyNumberFormat="1" applyFont="1" applyFill="1" applyBorder="1" applyAlignment="1" applyProtection="1">
      <alignment horizontal="center" vertical="center" wrapText="1"/>
      <protection/>
    </xf>
    <xf numFmtId="4" fontId="6" fillId="0" borderId="0" xfId="49" applyNumberFormat="1" applyFont="1" applyFill="1" applyBorder="1" applyAlignment="1" applyProtection="1">
      <alignment horizontal="right" vertical="center" wrapText="1"/>
      <protection/>
    </xf>
    <xf numFmtId="0" fontId="6" fillId="0" borderId="0" xfId="74" applyNumberFormat="1" applyFont="1" applyFill="1" applyBorder="1" applyAlignment="1" applyProtection="1">
      <alignment horizontal="center" vertical="center" wrapText="1"/>
      <protection/>
    </xf>
    <xf numFmtId="49" fontId="6" fillId="0" borderId="0" xfId="49" applyNumberFormat="1" applyFont="1" applyFill="1" applyBorder="1" applyAlignment="1" applyProtection="1">
      <alignment horizontal="left" vertical="center" wrapText="1"/>
      <protection/>
    </xf>
    <xf numFmtId="49" fontId="6" fillId="0" borderId="0" xfId="54">
      <alignment vertical="top"/>
      <protection/>
    </xf>
    <xf numFmtId="0" fontId="0" fillId="0" borderId="0" xfId="0" applyNumberFormat="1" applyFill="1" applyAlignment="1" applyProtection="1">
      <alignment vertical="center"/>
      <protection/>
    </xf>
    <xf numFmtId="0" fontId="17" fillId="0" borderId="0" xfId="51" applyFont="1" applyFill="1" applyBorder="1" applyAlignment="1" applyProtection="1">
      <alignment vertical="center" wrapText="1"/>
      <protection/>
    </xf>
    <xf numFmtId="49" fontId="41" fillId="0" borderId="23" xfId="0" applyFont="1" applyBorder="1" applyAlignment="1">
      <alignment horizontal="justify" vertical="top"/>
    </xf>
    <xf numFmtId="0" fontId="0" fillId="0" borderId="16" xfId="71" applyFont="1" applyFill="1" applyBorder="1" applyAlignment="1" applyProtection="1">
      <alignment vertical="center" wrapText="1"/>
      <protection/>
    </xf>
    <xf numFmtId="49" fontId="6" fillId="0" borderId="24" xfId="0" applyNumberFormat="1" applyFont="1" applyBorder="1" applyAlignment="1" applyProtection="1">
      <alignment vertical="center" wrapText="1"/>
      <protection/>
    </xf>
    <xf numFmtId="49" fontId="6" fillId="0" borderId="23" xfId="0" applyNumberFormat="1" applyFont="1" applyBorder="1" applyAlignment="1" applyProtection="1">
      <alignment vertical="top" wrapText="1"/>
      <protection/>
    </xf>
    <xf numFmtId="49" fontId="6" fillId="0" borderId="24" xfId="0" applyNumberFormat="1" applyFont="1" applyBorder="1" applyAlignment="1" applyProtection="1">
      <alignment vertical="top" wrapText="1"/>
      <protection/>
    </xf>
    <xf numFmtId="49" fontId="6" fillId="0" borderId="23" xfId="0" applyNumberFormat="1" applyFont="1" applyBorder="1" applyProtection="1">
      <protection/>
    </xf>
    <xf numFmtId="0" fontId="0" fillId="0" borderId="17" xfId="71" applyFont="1" applyFill="1" applyBorder="1" applyAlignment="1" applyProtection="1">
      <alignment vertical="center" wrapText="1"/>
      <protection/>
    </xf>
    <xf numFmtId="49" fontId="6" fillId="0" borderId="23" xfId="0" applyNumberFormat="1" applyFont="1" applyBorder="1" applyAlignment="1" applyProtection="1">
      <alignment vertical="top"/>
      <protection/>
    </xf>
    <xf numFmtId="0" fontId="2" fillId="0" borderId="0" xfId="58">
      <alignment/>
      <protection/>
    </xf>
    <xf numFmtId="49" fontId="61" fillId="0" borderId="0" xfId="0" applyFont="1"/>
    <xf numFmtId="0" fontId="0" fillId="0" borderId="0" xfId="0" applyNumberFormat="1"/>
    <xf numFmtId="0" fontId="62" fillId="7" borderId="0" xfId="74" applyFont="1" applyFill="1" applyBorder="1" applyAlignment="1" applyProtection="1">
      <alignment vertical="center" wrapText="1"/>
      <protection/>
    </xf>
    <xf numFmtId="0" fontId="61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60" applyProtection="1">
      <alignment vertical="top"/>
      <protection/>
    </xf>
    <xf numFmtId="49" fontId="6" fillId="0" borderId="0" xfId="54" applyProtection="1">
      <alignment vertical="top"/>
      <protection/>
    </xf>
    <xf numFmtId="0" fontId="6" fillId="7" borderId="25" xfId="69" applyFont="1" applyFill="1" applyBorder="1" applyAlignment="1" applyProtection="1">
      <alignment horizontal="center" vertical="center"/>
      <protection/>
    </xf>
    <xf numFmtId="49" fontId="6" fillId="43" borderId="18" xfId="74" applyNumberFormat="1" applyFont="1" applyFill="1" applyBorder="1" applyAlignment="1" applyProtection="1">
      <alignment horizontal="left" vertical="center" wrapText="1" indent="4"/>
      <protection/>
    </xf>
    <xf numFmtId="4" fontId="0" fillId="43" borderId="18" xfId="0" applyNumberFormat="1" applyFill="1" applyBorder="1" applyAlignment="1" applyProtection="1">
      <alignment horizontal="right" vertical="center"/>
      <protection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49" fontId="35" fillId="43" borderId="16" xfId="0" applyFont="1" applyFill="1" applyBorder="1" applyAlignment="1" applyProtection="1">
      <alignment vertical="center" wrapText="1"/>
      <protection/>
    </xf>
    <xf numFmtId="49" fontId="35" fillId="43" borderId="18" xfId="0" applyFont="1" applyFill="1" applyBorder="1" applyAlignment="1" applyProtection="1">
      <alignment vertical="center"/>
      <protection/>
    </xf>
    <xf numFmtId="49" fontId="35" fillId="43" borderId="18" xfId="0" applyFont="1" applyFill="1" applyBorder="1" applyAlignment="1" applyProtection="1">
      <alignment vertical="center" wrapText="1"/>
      <protection/>
    </xf>
    <xf numFmtId="49" fontId="35" fillId="43" borderId="17" xfId="0" applyFont="1" applyFill="1" applyBorder="1" applyAlignment="1" applyProtection="1">
      <alignment horizontal="left" vertical="center" indent="4"/>
      <protection/>
    </xf>
    <xf numFmtId="0" fontId="6" fillId="0" borderId="18" xfId="74" applyNumberFormat="1" applyFont="1" applyFill="1" applyBorder="1" applyAlignment="1" applyProtection="1">
      <alignment vertical="center" wrapText="1"/>
      <protection/>
    </xf>
    <xf numFmtId="0" fontId="6" fillId="0" borderId="17" xfId="74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5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3"/>
      <protection/>
    </xf>
    <xf numFmtId="49" fontId="35" fillId="43" borderId="19" xfId="0" applyFont="1" applyFill="1" applyBorder="1" applyAlignment="1" applyProtection="1">
      <alignment horizontal="left" vertical="center" indent="4"/>
      <protection/>
    </xf>
    <xf numFmtId="49" fontId="35" fillId="43" borderId="19" xfId="0" applyFont="1" applyFill="1" applyBorder="1" applyAlignment="1" applyProtection="1">
      <alignment horizontal="left" vertical="center" indent="3"/>
      <protection/>
    </xf>
    <xf numFmtId="49" fontId="35" fillId="43" borderId="19" xfId="0" applyFont="1" applyFill="1" applyBorder="1" applyAlignment="1" applyProtection="1">
      <alignment horizontal="left" vertical="center" indent="2"/>
      <protection/>
    </xf>
    <xf numFmtId="49" fontId="35" fillId="43" borderId="19" xfId="0" applyFont="1" applyFill="1" applyBorder="1" applyAlignment="1" applyProtection="1">
      <alignment horizontal="left" vertical="center" indent="6"/>
      <protection/>
    </xf>
    <xf numFmtId="49" fontId="35" fillId="43" borderId="19" xfId="0" applyFont="1" applyFill="1" applyBorder="1" applyAlignment="1" applyProtection="1">
      <alignment horizontal="left" vertical="center" indent="5"/>
      <protection/>
    </xf>
    <xf numFmtId="49" fontId="35" fillId="43" borderId="19" xfId="0" applyFont="1" applyFill="1" applyBorder="1" applyAlignment="1" applyProtection="1">
      <alignment horizontal="left" vertical="center" inden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17" fillId="0" borderId="0" xfId="75" applyFont="1" applyBorder="1" applyAlignment="1">
      <alignment horizontal="center" vertical="center" wrapText="1"/>
      <protection/>
    </xf>
    <xf numFmtId="0" fontId="6" fillId="0" borderId="16" xfId="74" applyNumberFormat="1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49" fontId="6" fillId="43" borderId="1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2" applyNumberFormat="1" applyFont="1" applyFill="1" applyAlignment="1" applyProtection="1">
      <alignment horizontal="left" vertical="center" wrapText="1"/>
      <protection/>
    </xf>
    <xf numFmtId="0" fontId="6" fillId="0" borderId="0" xfId="72" applyFont="1" applyFill="1" applyAlignment="1" applyProtection="1">
      <alignment horizontal="left" vertical="center" wrapText="1"/>
      <protection/>
    </xf>
    <xf numFmtId="14" fontId="6" fillId="7" borderId="0" xfId="72" applyNumberFormat="1" applyFont="1" applyFill="1" applyBorder="1" applyAlignment="1" applyProtection="1">
      <alignment horizontal="left" vertical="center" wrapText="1"/>
      <protection/>
    </xf>
    <xf numFmtId="14" fontId="6" fillId="0" borderId="0" xfId="72" applyNumberFormat="1" applyFont="1" applyFill="1" applyAlignment="1" applyProtection="1">
      <alignment horizontal="left" vertical="center" wrapText="1"/>
      <protection/>
    </xf>
    <xf numFmtId="0" fontId="6" fillId="0" borderId="0" xfId="72" applyFont="1" applyFill="1" applyBorder="1" applyAlignment="1" applyProtection="1">
      <alignment horizontal="left" vertical="center" wrapText="1"/>
      <protection/>
    </xf>
    <xf numFmtId="0" fontId="6" fillId="0" borderId="0" xfId="74" applyNumberFormat="1" applyFont="1" applyFill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63" fillId="0" borderId="13" xfId="49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" fontId="64" fillId="43" borderId="18" xfId="0" applyNumberFormat="1" applyFont="1" applyFill="1" applyBorder="1" applyAlignment="1" applyProtection="1">
      <alignment horizontal="right"/>
      <protection/>
    </xf>
    <xf numFmtId="49" fontId="63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0" fontId="8" fillId="40" borderId="0" xfId="74" applyFont="1" applyFill="1" applyAlignment="1" applyProtection="1">
      <alignment vertical="center" wrapText="1"/>
      <protection/>
    </xf>
    <xf numFmtId="0" fontId="6" fillId="0" borderId="0" xfId="71" applyFont="1" applyFill="1" applyBorder="1" applyAlignment="1" applyProtection="1">
      <alignment vertical="center" wrapText="1"/>
      <protection/>
    </xf>
    <xf numFmtId="49" fontId="6" fillId="0" borderId="13" xfId="0" applyNumberFormat="1" applyFont="1" applyFill="1" applyBorder="1" applyAlignment="1" applyProtection="1">
      <alignment vertical="center" wrapText="1"/>
      <protection/>
    </xf>
    <xf numFmtId="0" fontId="63" fillId="0" borderId="0" xfId="0" applyNumberFormat="1" applyFont="1" applyAlignment="1">
      <alignment vertical="center"/>
    </xf>
    <xf numFmtId="0" fontId="65" fillId="0" borderId="0" xfId="0" applyNumberFormat="1" applyFont="1" applyAlignment="1">
      <alignment vertical="center"/>
    </xf>
    <xf numFmtId="0" fontId="63" fillId="0" borderId="0" xfId="73" applyNumberFormat="1" applyFont="1" applyFill="1" applyBorder="1" applyAlignment="1" applyProtection="1">
      <alignment vertical="center" wrapText="1"/>
      <protection/>
    </xf>
    <xf numFmtId="0" fontId="63" fillId="0" borderId="0" xfId="66" applyFont="1" applyFill="1" applyBorder="1" applyAlignment="1" applyProtection="1">
      <alignment horizontal="left" vertical="center" wrapText="1"/>
      <protection/>
    </xf>
    <xf numFmtId="0" fontId="63" fillId="0" borderId="0" xfId="74" applyFont="1" applyFill="1" applyAlignment="1" applyProtection="1">
      <alignment vertical="center"/>
      <protection/>
    </xf>
    <xf numFmtId="49" fontId="63" fillId="0" borderId="0" xfId="0" applyFont="1" applyAlignment="1">
      <alignment vertical="top"/>
    </xf>
    <xf numFmtId="0" fontId="63" fillId="0" borderId="0" xfId="0" applyNumberFormat="1" applyFont="1" applyFill="1" applyBorder="1" applyAlignment="1">
      <alignment vertical="center"/>
    </xf>
    <xf numFmtId="49" fontId="63" fillId="0" borderId="0" xfId="74" applyNumberFormat="1" applyFont="1" applyFill="1" applyAlignment="1" applyProtection="1">
      <alignment vertical="center" wrapText="1"/>
      <protection/>
    </xf>
    <xf numFmtId="49" fontId="63" fillId="0" borderId="0" xfId="74" applyNumberFormat="1" applyFont="1" applyFill="1" applyAlignment="1" applyProtection="1">
      <alignment vertical="center"/>
      <protection/>
    </xf>
    <xf numFmtId="0" fontId="63" fillId="0" borderId="0" xfId="0" applyNumberFormat="1" applyFont="1" applyFill="1" applyAlignment="1" applyProtection="1">
      <alignment vertical="center"/>
      <protection/>
    </xf>
    <xf numFmtId="49" fontId="63" fillId="40" borderId="0" xfId="0" applyFont="1" applyFill="1" applyProtection="1">
      <protection/>
    </xf>
    <xf numFmtId="165" fontId="6" fillId="39" borderId="13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protection/>
    </xf>
    <xf numFmtId="0" fontId="6" fillId="0" borderId="13" xfId="71" applyNumberFormat="1" applyFont="1" applyFill="1" applyBorder="1" applyAlignment="1" applyProtection="1">
      <alignment vertical="center" wrapText="1"/>
      <protection/>
    </xf>
    <xf numFmtId="49" fontId="6" fillId="43" borderId="16" xfId="74" applyNumberFormat="1" applyFont="1" applyFill="1" applyBorder="1" applyAlignment="1" applyProtection="1">
      <alignment vertical="center" wrapText="1"/>
      <protection/>
    </xf>
    <xf numFmtId="49" fontId="6" fillId="0" borderId="13" xfId="0" applyNumberFormat="1" applyFont="1" applyFill="1" applyBorder="1" applyProtection="1">
      <protection/>
    </xf>
    <xf numFmtId="49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49" fontId="6" fillId="43" borderId="16" xfId="52" applyNumberFormat="1" applyFont="1" applyFill="1" applyBorder="1" applyAlignment="1" applyProtection="1">
      <alignment horizontal="center" vertical="center" wrapText="1"/>
      <protection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6" xfId="55" applyFont="1" applyBorder="1" applyAlignment="1" applyProtection="1">
      <alignment horizontal="justify" vertical="top" wrapText="1"/>
      <protection/>
    </xf>
    <xf numFmtId="49" fontId="0" fillId="0" borderId="13" xfId="0" applyFill="1" applyBorder="1" applyAlignment="1">
      <alignment vertical="top" wrapText="1"/>
    </xf>
    <xf numFmtId="0" fontId="0" fillId="0" borderId="13" xfId="55" applyFont="1" applyFill="1" applyBorder="1" applyAlignment="1" applyProtection="1">
      <alignment horizontal="justify" vertical="top" wrapText="1"/>
      <protection/>
    </xf>
    <xf numFmtId="4" fontId="6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66" applyFont="1" applyFill="1" applyBorder="1" applyAlignment="1" applyProtection="1">
      <alignment horizontal="righ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0" fontId="63" fillId="0" borderId="0" xfId="74" applyFont="1" applyFill="1" applyBorder="1" applyAlignment="1" applyProtection="1">
      <alignment vertical="center" wrapText="1"/>
      <protection/>
    </xf>
    <xf numFmtId="49" fontId="63" fillId="0" borderId="0" xfId="74" applyNumberFormat="1" applyFont="1" applyFill="1" applyBorder="1" applyAlignment="1" applyProtection="1">
      <alignment vertical="center" wrapText="1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31" fillId="0" borderId="0" xfId="74" applyFont="1" applyFill="1" applyBorder="1" applyAlignment="1" applyProtection="1">
      <alignment vertical="center" wrapText="1"/>
      <protection/>
    </xf>
    <xf numFmtId="49" fontId="63" fillId="0" borderId="0" xfId="0" applyFont="1" applyFill="1" applyBorder="1" applyProtection="1">
      <protection/>
    </xf>
    <xf numFmtId="49" fontId="63" fillId="0" borderId="0" xfId="0" applyFont="1" applyBorder="1"/>
    <xf numFmtId="49" fontId="63" fillId="0" borderId="0" xfId="0" applyNumberFormat="1" applyFont="1" applyBorder="1" applyAlignment="1">
      <alignment vertical="center"/>
    </xf>
    <xf numFmtId="49" fontId="63" fillId="0" borderId="0" xfId="0" applyNumberFormat="1" applyFont="1" applyFill="1" applyAlignment="1" applyProtection="1">
      <alignment vertical="center"/>
      <protection/>
    </xf>
    <xf numFmtId="0" fontId="63" fillId="0" borderId="0" xfId="74" applyFont="1" applyFill="1" applyAlignment="1" applyProtection="1">
      <alignment horizontal="center" vertical="center" wrapText="1"/>
      <protection/>
    </xf>
    <xf numFmtId="49" fontId="63" fillId="0" borderId="0" xfId="0" applyFont="1" applyFill="1" applyProtection="1">
      <protection/>
    </xf>
    <xf numFmtId="49" fontId="63" fillId="0" borderId="0" xfId="0" applyFont="1" applyFill="1" applyAlignment="1" applyProtection="1">
      <alignment vertical="top"/>
      <protection/>
    </xf>
    <xf numFmtId="4" fontId="6" fillId="39" borderId="13" xfId="74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56">
      <alignment/>
      <protection/>
    </xf>
    <xf numFmtId="0" fontId="0" fillId="0" borderId="0" xfId="0" applyNumberFormat="1" applyAlignment="1">
      <alignment/>
    </xf>
    <xf numFmtId="49" fontId="6" fillId="38" borderId="13" xfId="74" applyNumberFormat="1" applyFont="1" applyFill="1" applyBorder="1" applyAlignment="1" applyProtection="1">
      <alignment horizontal="center" vertical="center" wrapText="1"/>
      <protection/>
    </xf>
    <xf numFmtId="0" fontId="66" fillId="0" borderId="0" xfId="74" applyFont="1" applyFill="1" applyAlignment="1" applyProtection="1">
      <alignment vertical="center" wrapText="1"/>
      <protection/>
    </xf>
    <xf numFmtId="0" fontId="27" fillId="0" borderId="0" xfId="74" applyFont="1" applyFill="1" applyBorder="1" applyAlignment="1" applyProtection="1">
      <alignment horizontal="center" vertical="center" wrapText="1"/>
      <protection/>
    </xf>
    <xf numFmtId="49" fontId="8" fillId="43" borderId="16" xfId="60" applyFont="1" applyFill="1" applyBorder="1" applyAlignment="1" applyProtection="1">
      <alignment horizontal="right" vertical="center" wrapText="1"/>
      <protection/>
    </xf>
    <xf numFmtId="49" fontId="8" fillId="43" borderId="18" xfId="60" applyFont="1" applyFill="1" applyBorder="1" applyAlignment="1" applyProtection="1">
      <alignment horizontal="right" vertical="center" wrapText="1"/>
      <protection/>
    </xf>
    <xf numFmtId="49" fontId="32" fillId="7" borderId="0" xfId="63">
      <alignment vertical="top"/>
      <protection/>
    </xf>
    <xf numFmtId="49" fontId="43" fillId="40" borderId="0" xfId="0" applyFont="1" applyFill="1" applyProtection="1">
      <protection/>
    </xf>
    <xf numFmtId="49" fontId="0" fillId="0" borderId="0" xfId="0" applyFill="1" applyProtection="1">
      <protection/>
    </xf>
    <xf numFmtId="49" fontId="43" fillId="0" borderId="0" xfId="0" applyFont="1" applyFill="1" applyProtection="1">
      <protection/>
    </xf>
    <xf numFmtId="49" fontId="61" fillId="0" borderId="0" xfId="0" applyFont="1" applyFill="1" applyProtection="1">
      <protection/>
    </xf>
    <xf numFmtId="49" fontId="0" fillId="0" borderId="0" xfId="0" applyFont="1" applyFill="1" applyProtection="1">
      <protection/>
    </xf>
    <xf numFmtId="49" fontId="0" fillId="43" borderId="17" xfId="0" applyFont="1" applyFill="1" applyBorder="1" applyAlignment="1" applyProtection="1">
      <alignment horizontal="right" vertical="center" wrapText="1"/>
      <protection/>
    </xf>
    <xf numFmtId="49" fontId="0" fillId="43" borderId="18" xfId="0" applyFont="1" applyFill="1" applyBorder="1" applyAlignment="1" applyProtection="1">
      <alignment horizontal="right" vertical="center" wrapText="1"/>
      <protection/>
    </xf>
    <xf numFmtId="49" fontId="61" fillId="0" borderId="0" xfId="0" applyFont="1" applyFill="1" applyAlignment="1" applyProtection="1">
      <alignment vertical="top"/>
      <protection/>
    </xf>
    <xf numFmtId="49" fontId="61" fillId="40" borderId="0" xfId="0" applyFont="1" applyFill="1" applyAlignment="1" applyProtection="1">
      <alignment vertical="top"/>
      <protection/>
    </xf>
    <xf numFmtId="49" fontId="6" fillId="0" borderId="0" xfId="0" applyNumberFormat="1" applyFont="1" applyFill="1" applyProtection="1">
      <protection/>
    </xf>
    <xf numFmtId="49" fontId="0" fillId="2" borderId="27" xfId="0" applyFill="1" applyBorder="1" applyAlignment="1" applyProtection="1">
      <alignment horizontal="left" vertical="center" wrapText="1"/>
      <protection locked="0"/>
    </xf>
    <xf numFmtId="49" fontId="0" fillId="0" borderId="13" xfId="0" applyFill="1" applyBorder="1" applyAlignment="1" applyProtection="1">
      <alignment horizontal="center" vertical="center" wrapText="1"/>
      <protection/>
    </xf>
    <xf numFmtId="49" fontId="0" fillId="0" borderId="27" xfId="0" applyFill="1" applyBorder="1" applyAlignment="1" applyProtection="1">
      <alignment horizontal="right" vertical="center" wrapText="1"/>
      <protection/>
    </xf>
    <xf numFmtId="0" fontId="0" fillId="0" borderId="27" xfId="0" applyNumberFormat="1" applyFill="1" applyBorder="1" applyAlignment="1" applyProtection="1">
      <alignment horizontal="center" vertical="center" wrapText="1"/>
      <protection/>
    </xf>
    <xf numFmtId="49" fontId="0" fillId="0" borderId="27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Alignment="1" applyProtection="1">
      <alignment horizontal="left" vertical="center" wrapText="1"/>
      <protection/>
    </xf>
    <xf numFmtId="0" fontId="0" fillId="0" borderId="0" xfId="0" applyNumberFormat="1" applyFill="1" applyBorder="1" applyAlignment="1" applyProtection="1">
      <alignment horizontal="center" vertical="center" wrapText="1"/>
      <protection/>
    </xf>
    <xf numFmtId="0" fontId="18" fillId="0" borderId="28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right" vertical="center" wrapText="1"/>
      <protection/>
    </xf>
    <xf numFmtId="0" fontId="0" fillId="0" borderId="28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0" fontId="8" fillId="0" borderId="14" xfId="55" applyFont="1" applyBorder="1" applyAlignment="1" applyProtection="1">
      <alignment horizontal="justify" vertical="center" wrapText="1"/>
      <protection/>
    </xf>
    <xf numFmtId="0" fontId="44" fillId="0" borderId="0" xfId="72" applyFont="1" applyFill="1" applyAlignment="1" applyProtection="1">
      <alignment vertical="top" wrapText="1"/>
      <protection/>
    </xf>
    <xf numFmtId="0" fontId="6" fillId="0" borderId="14" xfId="55" applyFont="1" applyBorder="1" applyAlignment="1" applyProtection="1">
      <alignment horizontal="justify" vertical="center" wrapText="1"/>
      <protection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0" fontId="0" fillId="7" borderId="13" xfId="56" applyNumberFormat="1" applyFont="1" applyFill="1" applyBorder="1" applyAlignment="1" applyProtection="1">
      <alignment horizontal="center" vertical="center" wrapText="1"/>
      <protection/>
    </xf>
    <xf numFmtId="49" fontId="6" fillId="0" borderId="0" xfId="54" applyNumberFormat="1" applyFont="1">
      <alignment vertical="top"/>
      <protection/>
    </xf>
    <xf numFmtId="49" fontId="12" fillId="39" borderId="13" xfId="49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66" applyFont="1" applyFill="1" applyBorder="1" applyAlignment="1" applyProtection="1">
      <alignment vertical="center" wrapText="1"/>
      <protection/>
    </xf>
    <xf numFmtId="49" fontId="6" fillId="0" borderId="0" xfId="54" applyFont="1" applyProtection="1">
      <alignment vertical="top"/>
      <protection/>
    </xf>
    <xf numFmtId="49" fontId="0" fillId="39" borderId="13" xfId="49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13" xfId="74" applyNumberFormat="1" applyFont="1" applyFill="1" applyBorder="1" applyAlignment="1" applyProtection="1">
      <alignment horizontal="left" vertical="center" wrapText="1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3" xfId="49" applyNumberFormat="1" applyFont="1" applyFill="1" applyBorder="1" applyAlignment="1" applyProtection="1">
      <alignment horizontal="left" vertical="center" wrapText="1" indent="2"/>
      <protection/>
    </xf>
    <xf numFmtId="0" fontId="0" fillId="0" borderId="0" xfId="49" applyNumberFormat="1" applyFont="1" applyFill="1" applyBorder="1" applyAlignment="1" applyProtection="1">
      <alignment horizontal="left" vertical="center" wrapText="1" indent="2"/>
      <protection/>
    </xf>
    <xf numFmtId="0" fontId="0" fillId="0" borderId="0" xfId="74" applyFont="1" applyFill="1" applyBorder="1" applyAlignment="1" applyProtection="1">
      <alignment horizontal="center" vertical="center" wrapText="1"/>
      <protection/>
    </xf>
    <xf numFmtId="49" fontId="6" fillId="42" borderId="13" xfId="73" applyNumberFormat="1" applyFont="1" applyFill="1" applyBorder="1" applyAlignment="1" applyProtection="1">
      <alignment horizontal="left" vertical="center" wrapText="1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67" fillId="0" borderId="0" xfId="72" applyFont="1" applyAlignment="1" applyProtection="1">
      <alignment vertical="center" wrapText="1"/>
      <protection/>
    </xf>
    <xf numFmtId="0" fontId="31" fillId="0" borderId="0" xfId="0" applyNumberFormat="1" applyFont="1" applyBorder="1" applyAlignment="1">
      <alignment horizontal="center" vertical="center" wrapText="1"/>
    </xf>
    <xf numFmtId="49" fontId="0" fillId="0" borderId="25" xfId="0" applyFill="1" applyBorder="1"/>
    <xf numFmtId="49" fontId="35" fillId="43" borderId="16" xfId="0" applyFont="1" applyFill="1" applyBorder="1" applyAlignment="1" applyProtection="1">
      <alignment horizontal="left" vertical="center"/>
      <protection/>
    </xf>
    <xf numFmtId="49" fontId="35" fillId="43" borderId="16" xfId="0" applyFont="1" applyFill="1" applyBorder="1" applyAlignment="1" applyProtection="1">
      <alignment horizontal="left" vertical="center" indent="4"/>
      <protection/>
    </xf>
    <xf numFmtId="49" fontId="35" fillId="43" borderId="16" xfId="0" applyFont="1" applyFill="1" applyBorder="1" applyAlignment="1" applyProtection="1">
      <alignment horizontal="left" vertical="center" indent="1"/>
      <protection/>
    </xf>
    <xf numFmtId="4" fontId="64" fillId="43" borderId="17" xfId="0" applyNumberFormat="1" applyFont="1" applyFill="1" applyBorder="1" applyAlignment="1" applyProtection="1">
      <alignment horizontal="right"/>
      <protection/>
    </xf>
    <xf numFmtId="0" fontId="63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49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49" fontId="59" fillId="39" borderId="13" xfId="49" applyNumberFormat="1" applyFill="1" applyBorder="1" applyAlignment="1" applyProtection="1">
      <alignment horizontal="left" vertical="center" wrapText="1"/>
      <protection locked="0"/>
    </xf>
    <xf numFmtId="49" fontId="6" fillId="0" borderId="13" xfId="60" applyBorder="1">
      <alignment vertical="top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38" fillId="43" borderId="17" xfId="60" applyFont="1" applyFill="1" applyBorder="1" applyAlignment="1" applyProtection="1">
      <alignment horizontal="center" vertical="top"/>
      <protection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>
      <alignment horizontal="center" vertical="center"/>
    </xf>
    <xf numFmtId="49" fontId="68" fillId="7" borderId="0" xfId="52" applyNumberFormat="1" applyFont="1" applyFill="1" applyBorder="1" applyAlignment="1" applyProtection="1">
      <alignment horizontal="center" vertical="center" wrapText="1"/>
      <protection/>
    </xf>
    <xf numFmtId="0" fontId="68" fillId="0" borderId="0" xfId="0" applyNumberFormat="1" applyFont="1" applyFill="1" applyBorder="1" applyAlignment="1">
      <alignment horizontal="center" vertical="center"/>
    </xf>
    <xf numFmtId="0" fontId="68" fillId="0" borderId="0" xfId="66" applyNumberFormat="1" applyFont="1" applyFill="1" applyBorder="1" applyAlignment="1" applyProtection="1">
      <alignment horizontal="center" vertical="center" wrapText="1"/>
      <protection/>
    </xf>
    <xf numFmtId="0" fontId="68" fillId="0" borderId="0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2"/>
      <protection/>
    </xf>
    <xf numFmtId="49" fontId="6" fillId="0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 applyProtection="1">
      <alignment vertical="center"/>
      <protection/>
    </xf>
    <xf numFmtId="0" fontId="6" fillId="0" borderId="0" xfId="0" applyNumberFormat="1" applyFont="1" applyFill="1" applyBorder="1" applyAlignment="1" applyProtection="1">
      <alignment vertical="center"/>
      <protection/>
    </xf>
    <xf numFmtId="0" fontId="63" fillId="0" borderId="0" xfId="0" applyNumberFormat="1" applyFont="1" applyFill="1" applyBorder="1" applyAlignment="1" applyProtection="1">
      <alignment vertical="center"/>
      <protection/>
    </xf>
    <xf numFmtId="0" fontId="0" fillId="38" borderId="13" xfId="72" applyNumberFormat="1" applyFont="1" applyFill="1" applyBorder="1" applyAlignment="1" applyProtection="1">
      <alignment horizontal="left" vertical="center" wrapText="1" indent="1"/>
      <protection/>
    </xf>
    <xf numFmtId="49" fontId="6" fillId="38" borderId="13" xfId="72" applyNumberFormat="1" applyFont="1" applyFill="1" applyBorder="1" applyAlignment="1" applyProtection="1">
      <alignment horizontal="left" vertical="center" wrapText="1" indent="1"/>
      <protection/>
    </xf>
    <xf numFmtId="49" fontId="6" fillId="0" borderId="13" xfId="72" applyNumberFormat="1" applyFont="1" applyFill="1" applyBorder="1" applyAlignment="1" applyProtection="1">
      <alignment horizontal="left" vertical="center" wrapText="1" indent="1"/>
      <protection/>
    </xf>
    <xf numFmtId="0" fontId="69" fillId="0" borderId="0" xfId="0" applyNumberFormat="1" applyFont="1" applyFill="1" applyBorder="1" applyAlignment="1">
      <alignment vertical="center"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17" fillId="0" borderId="0" xfId="75" applyFont="1" applyBorder="1" applyAlignment="1">
      <alignment vertical="center" wrapText="1"/>
      <protection/>
    </xf>
    <xf numFmtId="0" fontId="0" fillId="0" borderId="13" xfId="0" applyNumberFormat="1" applyFill="1" applyBorder="1" applyAlignment="1" applyProtection="1">
      <alignment vertical="center"/>
      <protection/>
    </xf>
    <xf numFmtId="0" fontId="6" fillId="0" borderId="13" xfId="66" applyNumberFormat="1" applyFont="1" applyFill="1" applyBorder="1" applyAlignment="1" applyProtection="1">
      <alignment horizontal="center" vertical="center" wrapText="1"/>
      <protection/>
    </xf>
    <xf numFmtId="49" fontId="6" fillId="43" borderId="16" xfId="74" applyNumberFormat="1" applyFont="1" applyFill="1" applyBorder="1" applyAlignment="1" applyProtection="1">
      <alignment horizontal="center" vertical="center" wrapText="1"/>
      <protection/>
    </xf>
    <xf numFmtId="0" fontId="6" fillId="43" borderId="18" xfId="73" applyNumberFormat="1" applyFont="1" applyFill="1" applyBorder="1" applyAlignment="1" applyProtection="1">
      <alignment horizontal="left" vertical="center" wrapText="1"/>
      <protection/>
    </xf>
    <xf numFmtId="49" fontId="6" fillId="43" borderId="17" xfId="74" applyNumberFormat="1" applyFont="1" applyFill="1" applyBorder="1" applyAlignment="1" applyProtection="1">
      <alignment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3"/>
      <protection/>
    </xf>
    <xf numFmtId="0" fontId="63" fillId="0" borderId="0" xfId="0" applyNumberFormat="1" applyFont="1" applyFill="1" applyBorder="1" applyAlignment="1">
      <alignment horizontal="center" vertical="center"/>
    </xf>
    <xf numFmtId="0" fontId="6" fillId="43" borderId="17" xfId="73" applyNumberFormat="1" applyFont="1" applyFill="1" applyBorder="1" applyAlignment="1" applyProtection="1">
      <alignment horizontal="left" vertical="center" wrapText="1"/>
      <protection/>
    </xf>
    <xf numFmtId="0" fontId="63" fillId="0" borderId="0" xfId="0" applyNumberFormat="1" applyFont="1" applyFill="1" applyBorder="1" applyAlignment="1">
      <alignment horizontal="center" vertical="center"/>
    </xf>
    <xf numFmtId="49" fontId="6" fillId="0" borderId="29" xfId="74" applyNumberFormat="1" applyFont="1" applyFill="1" applyBorder="1" applyAlignment="1" applyProtection="1">
      <alignment horizontal="center" vertical="center" wrapText="1"/>
      <protection/>
    </xf>
    <xf numFmtId="0" fontId="6" fillId="0" borderId="29" xfId="66" applyFont="1" applyFill="1" applyBorder="1" applyAlignment="1" applyProtection="1">
      <alignment horizontal="left" vertical="center" wrapText="1" indent="2"/>
      <protection/>
    </xf>
    <xf numFmtId="0" fontId="6" fillId="0" borderId="29" xfId="73" applyNumberFormat="1" applyFont="1" applyFill="1" applyBorder="1" applyAlignment="1" applyProtection="1">
      <alignment horizontal="left" vertical="center" wrapText="1"/>
      <protection/>
    </xf>
    <xf numFmtId="49" fontId="6" fillId="0" borderId="29" xfId="74" applyNumberFormat="1" applyFont="1" applyFill="1" applyBorder="1" applyAlignment="1" applyProtection="1">
      <alignment vertical="center" wrapText="1"/>
      <protection/>
    </xf>
    <xf numFmtId="49" fontId="6" fillId="42" borderId="13" xfId="73" applyNumberFormat="1" applyFont="1" applyFill="1" applyBorder="1" applyAlignment="1" applyProtection="1">
      <alignment horizontal="left" vertical="center" wrapText="1" indent="1"/>
      <protection/>
    </xf>
    <xf numFmtId="0" fontId="0" fillId="0" borderId="13" xfId="0" applyNumberFormat="1" applyBorder="1" applyAlignment="1">
      <alignment horizontal="center" vertical="center"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14" fontId="42" fillId="0" borderId="13" xfId="73" applyNumberFormat="1" applyFont="1" applyFill="1" applyBorder="1" applyAlignment="1" applyProtection="1">
      <alignment horizontal="center" vertical="center" wrapText="1"/>
      <protection/>
    </xf>
    <xf numFmtId="49" fontId="32" fillId="7" borderId="0" xfId="63" applyAlignment="1">
      <alignment vertical="top" wrapText="1"/>
      <protection/>
    </xf>
    <xf numFmtId="14" fontId="6" fillId="0" borderId="13" xfId="73" applyNumberFormat="1" applyFont="1" applyFill="1" applyBorder="1" applyAlignment="1" applyProtection="1">
      <alignment horizontal="left" vertical="center" wrapText="1" indent="1"/>
      <protection/>
    </xf>
    <xf numFmtId="49" fontId="0" fillId="0" borderId="19" xfId="0" applyFill="1" applyBorder="1" applyProtection="1">
      <protection/>
    </xf>
    <xf numFmtId="0" fontId="48" fillId="0" borderId="0" xfId="72" applyFont="1" applyFill="1" applyAlignment="1" applyProtection="1">
      <alignment horizontal="left" vertical="center" wrapText="1"/>
      <protection/>
    </xf>
    <xf numFmtId="0" fontId="49" fillId="0" borderId="0" xfId="72" applyFont="1" applyFill="1" applyAlignment="1" applyProtection="1">
      <alignment horizontal="left" vertical="center" wrapText="1"/>
      <protection/>
    </xf>
    <xf numFmtId="0" fontId="50" fillId="0" borderId="0" xfId="72" applyFont="1" applyAlignment="1" applyProtection="1">
      <alignment vertical="center" wrapText="1"/>
      <protection/>
    </xf>
    <xf numFmtId="0" fontId="48" fillId="7" borderId="0" xfId="72" applyFont="1" applyFill="1" applyBorder="1" applyAlignment="1" applyProtection="1">
      <alignment vertical="center" wrapText="1"/>
      <protection/>
    </xf>
    <xf numFmtId="0" fontId="51" fillId="7" borderId="0" xfId="72" applyFont="1" applyFill="1" applyBorder="1" applyAlignment="1" applyProtection="1">
      <alignment horizontal="right" vertical="center" wrapText="1" indent="1"/>
      <protection/>
    </xf>
    <xf numFmtId="0" fontId="51" fillId="7" borderId="0" xfId="72" applyFont="1" applyFill="1" applyBorder="1" applyAlignment="1" applyProtection="1">
      <alignment horizontal="left" vertical="center" wrapText="1" indent="2"/>
      <protection/>
    </xf>
    <xf numFmtId="0" fontId="48" fillId="0" borderId="0" xfId="72" applyFont="1" applyAlignment="1" applyProtection="1">
      <alignment vertical="center" wrapText="1"/>
      <protection/>
    </xf>
    <xf numFmtId="0" fontId="49" fillId="0" borderId="0" xfId="72" applyFont="1" applyAlignment="1" applyProtection="1">
      <alignment horizontal="center" vertical="center" wrapText="1"/>
      <protection/>
    </xf>
    <xf numFmtId="0" fontId="48" fillId="7" borderId="0" xfId="72" applyFont="1" applyFill="1" applyBorder="1" applyAlignment="1" applyProtection="1">
      <alignment horizontal="right" vertical="center" wrapText="1" indent="1"/>
      <protection/>
    </xf>
    <xf numFmtId="0" fontId="52" fillId="7" borderId="0" xfId="72" applyFont="1" applyFill="1" applyBorder="1" applyAlignment="1" applyProtection="1">
      <alignment horizontal="center" vertical="center" wrapText="1"/>
      <protection/>
    </xf>
    <xf numFmtId="0" fontId="53" fillId="7" borderId="0" xfId="72" applyFont="1" applyFill="1" applyBorder="1" applyAlignment="1" applyProtection="1">
      <alignment vertical="center" wrapText="1"/>
      <protection/>
    </xf>
    <xf numFmtId="14" fontId="48" fillId="7" borderId="0" xfId="72" applyNumberFormat="1" applyFont="1" applyFill="1" applyBorder="1" applyAlignment="1" applyProtection="1">
      <alignment horizontal="left" vertical="center" wrapText="1"/>
      <protection/>
    </xf>
    <xf numFmtId="0" fontId="49" fillId="7" borderId="0" xfId="72" applyNumberFormat="1" applyFont="1" applyFill="1" applyBorder="1" applyAlignment="1" applyProtection="1">
      <alignment horizontal="center" vertical="center" wrapText="1"/>
      <protection/>
    </xf>
    <xf numFmtId="0" fontId="48" fillId="7" borderId="0" xfId="72" applyNumberFormat="1" applyFont="1" applyFill="1" applyBorder="1" applyAlignment="1" applyProtection="1">
      <alignment horizontal="left" vertical="center" wrapText="1" indent="1"/>
      <protection/>
    </xf>
    <xf numFmtId="0" fontId="48" fillId="7" borderId="0" xfId="72" applyFont="1" applyFill="1" applyBorder="1" applyAlignment="1" applyProtection="1">
      <alignment horizontal="center" vertical="center" wrapText="1"/>
      <protection/>
    </xf>
    <xf numFmtId="0" fontId="54" fillId="7" borderId="0" xfId="72" applyFont="1" applyFill="1" applyBorder="1" applyAlignment="1" applyProtection="1">
      <alignment horizontal="center" vertical="center" wrapText="1"/>
      <protection/>
    </xf>
    <xf numFmtId="14" fontId="54" fillId="7" borderId="0" xfId="72" applyNumberFormat="1" applyFont="1" applyFill="1" applyBorder="1" applyAlignment="1" applyProtection="1">
      <alignment horizontal="center" vertical="center" wrapText="1"/>
      <protection/>
    </xf>
    <xf numFmtId="0" fontId="54" fillId="7" borderId="0" xfId="72" applyFont="1" applyFill="1" applyBorder="1" applyAlignment="1" applyProtection="1">
      <alignment vertical="center" wrapText="1"/>
      <protection/>
    </xf>
    <xf numFmtId="0" fontId="55" fillId="7" borderId="0" xfId="72" applyFont="1" applyFill="1" applyBorder="1" applyAlignment="1" applyProtection="1">
      <alignment vertical="center" wrapText="1"/>
      <protection/>
    </xf>
    <xf numFmtId="0" fontId="47" fillId="0" borderId="0" xfId="72" applyNumberFormat="1" applyFont="1" applyFill="1" applyAlignment="1" applyProtection="1">
      <alignment horizontal="left" vertical="center" wrapText="1"/>
      <protection/>
    </xf>
    <xf numFmtId="0" fontId="46" fillId="0" borderId="0" xfId="72" applyFont="1" applyFill="1" applyAlignment="1" applyProtection="1">
      <alignment horizontal="left" vertical="center" wrapText="1"/>
      <protection/>
    </xf>
    <xf numFmtId="0" fontId="46" fillId="0" borderId="0" xfId="72" applyFont="1" applyAlignment="1" applyProtection="1">
      <alignment vertical="center" wrapText="1"/>
      <protection/>
    </xf>
    <xf numFmtId="0" fontId="46" fillId="0" borderId="0" xfId="72" applyFont="1" applyAlignment="1" applyProtection="1">
      <alignment horizontal="center" vertical="center" wrapText="1"/>
      <protection/>
    </xf>
    <xf numFmtId="0" fontId="48" fillId="0" borderId="0" xfId="72" applyFont="1" applyBorder="1" applyAlignment="1" applyProtection="1">
      <alignment vertical="center" wrapText="1"/>
      <protection/>
    </xf>
    <xf numFmtId="0" fontId="48" fillId="0" borderId="0" xfId="72" applyFont="1" applyAlignment="1" applyProtection="1">
      <alignment horizontal="right" vertical="center"/>
      <protection/>
    </xf>
    <xf numFmtId="0" fontId="48" fillId="0" borderId="0" xfId="72" applyFont="1" applyAlignment="1" applyProtection="1">
      <alignment horizontal="center" vertical="center" wrapText="1"/>
      <protection/>
    </xf>
    <xf numFmtId="49" fontId="6" fillId="0" borderId="0" xfId="49" applyNumberFormat="1" applyFont="1" applyFill="1" applyBorder="1" applyAlignment="1" applyProtection="1">
      <alignment vertical="center" wrapText="1"/>
      <protection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70" fillId="43" borderId="18" xfId="60" applyFont="1" applyFill="1" applyBorder="1" applyAlignment="1" applyProtection="1">
      <alignment horizontal="center" vertical="center" wrapText="1"/>
      <protection/>
    </xf>
    <xf numFmtId="14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27" fillId="0" borderId="0" xfId="74" applyFont="1" applyFill="1" applyBorder="1" applyAlignment="1" applyProtection="1">
      <alignment horizontal="center" vertical="top" wrapText="1"/>
      <protection/>
    </xf>
    <xf numFmtId="0" fontId="6" fillId="0" borderId="13" xfId="52" applyNumberFormat="1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Alignment="1" applyProtection="1">
      <alignment horizontal="left" vertical="center"/>
      <protection/>
    </xf>
    <xf numFmtId="0" fontId="61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40" borderId="13" xfId="74" applyFont="1" applyFill="1" applyBorder="1" applyAlignment="1" applyProtection="1">
      <alignment horizontal="center" vertical="center" wrapText="1"/>
      <protection/>
    </xf>
    <xf numFmtId="0" fontId="0" fillId="0" borderId="16" xfId="0" applyNumberFormat="1" applyBorder="1"/>
    <xf numFmtId="49" fontId="6" fillId="0" borderId="0" xfId="0" applyFont="1" applyFill="1" applyProtection="1">
      <protection/>
    </xf>
    <xf numFmtId="0" fontId="8" fillId="40" borderId="13" xfId="0" applyNumberFormat="1" applyFont="1" applyFill="1" applyBorder="1" applyAlignment="1" applyProtection="1">
      <alignment horizontal="center" vertical="center"/>
      <protection/>
    </xf>
    <xf numFmtId="49" fontId="0" fillId="0" borderId="13" xfId="0" applyNumberFormat="1" applyFill="1" applyBorder="1" applyProtection="1">
      <protection/>
    </xf>
    <xf numFmtId="49" fontId="0" fillId="0" borderId="13" xfId="0" applyNumberFormat="1" applyFont="1" applyFill="1" applyBorder="1" applyProtection="1">
      <protection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6" fillId="0" borderId="13" xfId="66" applyFont="1" applyFill="1" applyBorder="1" applyAlignment="1" applyProtection="1">
      <alignment horizontal="left" vertical="center" wrapText="1" indent="1"/>
      <protection/>
    </xf>
    <xf numFmtId="0" fontId="6" fillId="0" borderId="0" xfId="66" applyFont="1" applyFill="1" applyBorder="1" applyAlignment="1" applyProtection="1">
      <alignment horizontal="left" vertical="center" wrapText="1" indent="2"/>
      <protection/>
    </xf>
    <xf numFmtId="0" fontId="6" fillId="0" borderId="0" xfId="73" applyNumberFormat="1" applyFont="1" applyFill="1" applyBorder="1" applyAlignment="1" applyProtection="1">
      <alignment horizontal="left" vertical="center" wrapText="1"/>
      <protection/>
    </xf>
    <xf numFmtId="0" fontId="6" fillId="0" borderId="13" xfId="66" applyFont="1" applyFill="1" applyBorder="1" applyAlignment="1" applyProtection="1">
      <alignment horizontal="left" vertical="center" wrapText="1" indent="4"/>
      <protection/>
    </xf>
    <xf numFmtId="49" fontId="6" fillId="43" borderId="30" xfId="74" applyNumberFormat="1" applyFont="1" applyFill="1" applyBorder="1" applyAlignment="1" applyProtection="1">
      <alignment horizontal="center" vertical="center" wrapText="1"/>
      <protection/>
    </xf>
    <xf numFmtId="0" fontId="6" fillId="43" borderId="19" xfId="73" applyNumberFormat="1" applyFont="1" applyFill="1" applyBorder="1" applyAlignment="1" applyProtection="1">
      <alignment horizontal="left" vertical="center" wrapText="1"/>
      <protection/>
    </xf>
    <xf numFmtId="49" fontId="6" fillId="43" borderId="20" xfId="74" applyNumberFormat="1" applyFont="1" applyFill="1" applyBorder="1" applyAlignment="1" applyProtection="1">
      <alignment vertical="center" wrapText="1"/>
      <protection/>
    </xf>
    <xf numFmtId="49" fontId="6" fillId="43" borderId="31" xfId="74" applyNumberFormat="1" applyFont="1" applyFill="1" applyBorder="1" applyAlignment="1" applyProtection="1">
      <alignment horizontal="center" vertical="center" wrapText="1"/>
      <protection/>
    </xf>
    <xf numFmtId="49" fontId="35" fillId="43" borderId="29" xfId="0" applyFont="1" applyFill="1" applyBorder="1" applyAlignment="1" applyProtection="1">
      <alignment horizontal="left" vertical="center" indent="3"/>
      <protection/>
    </xf>
    <xf numFmtId="0" fontId="6" fillId="43" borderId="32" xfId="73" applyNumberFormat="1" applyFont="1" applyFill="1" applyBorder="1" applyAlignment="1" applyProtection="1">
      <alignment horizontal="left" vertical="center" wrapText="1"/>
      <protection/>
    </xf>
    <xf numFmtId="0" fontId="6" fillId="0" borderId="13" xfId="52" applyFont="1" applyFill="1" applyBorder="1" applyAlignment="1" applyProtection="1">
      <alignment horizontal="center" vertical="center" wrapText="1"/>
      <protection/>
    </xf>
    <xf numFmtId="49" fontId="6" fillId="0" borderId="25" xfId="69" applyNumberFormat="1" applyFont="1" applyFill="1" applyBorder="1" applyAlignment="1" applyProtection="1">
      <alignment horizontal="left" vertical="center" wrapText="1"/>
      <protection/>
    </xf>
    <xf numFmtId="49" fontId="8" fillId="43" borderId="16" xfId="60" applyFont="1" applyFill="1" applyBorder="1" applyAlignment="1" applyProtection="1">
      <alignment horizontal="center" vertical="center"/>
      <protection/>
    </xf>
    <xf numFmtId="49" fontId="35" fillId="43" borderId="17" xfId="60" applyFont="1" applyFill="1" applyBorder="1" applyAlignment="1" applyProtection="1">
      <alignment horizontal="left" vertical="center"/>
      <protection/>
    </xf>
    <xf numFmtId="49" fontId="6" fillId="43" borderId="17" xfId="74" applyNumberFormat="1" applyFont="1" applyFill="1" applyBorder="1" applyAlignment="1" applyProtection="1">
      <alignment horizontal="left" vertical="center" wrapText="1" indent="4"/>
      <protection/>
    </xf>
    <xf numFmtId="0" fontId="6" fillId="0" borderId="17" xfId="73" applyNumberFormat="1" applyFont="1" applyFill="1" applyBorder="1" applyAlignment="1" applyProtection="1">
      <alignment vertical="center" wrapText="1"/>
      <protection/>
    </xf>
    <xf numFmtId="0" fontId="6" fillId="7" borderId="33" xfId="74" applyNumberFormat="1" applyFont="1" applyFill="1" applyBorder="1" applyAlignment="1" applyProtection="1">
      <alignment horizontal="left" vertical="center" wrapText="1"/>
      <protection/>
    </xf>
    <xf numFmtId="49" fontId="6" fillId="42" borderId="23" xfId="73" applyNumberFormat="1" applyFont="1" applyFill="1" applyBorder="1" applyAlignment="1" applyProtection="1">
      <alignment horizontal="center" vertical="center" wrapText="1"/>
      <protection/>
    </xf>
    <xf numFmtId="165" fontId="6" fillId="39" borderId="13" xfId="0" applyNumberFormat="1" applyFont="1" applyFill="1" applyBorder="1" applyAlignment="1" applyProtection="1">
      <alignment horizontal="right" vertical="center"/>
      <protection locked="0"/>
    </xf>
    <xf numFmtId="165" fontId="6" fillId="39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42" borderId="23" xfId="73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horizontal="center" vertical="center" wrapText="1"/>
      <protection/>
    </xf>
    <xf numFmtId="0" fontId="6" fillId="0" borderId="34" xfId="66" applyFont="1" applyFill="1" applyBorder="1" applyAlignment="1" applyProtection="1">
      <alignment vertical="center" wrapText="1"/>
      <protection/>
    </xf>
    <xf numFmtId="49" fontId="27" fillId="7" borderId="18" xfId="52" applyNumberFormat="1" applyFont="1" applyFill="1" applyBorder="1" applyAlignment="1" applyProtection="1">
      <alignment horizontal="center" vertical="center" wrapText="1"/>
      <protection/>
    </xf>
    <xf numFmtId="0" fontId="27" fillId="7" borderId="18" xfId="52" applyNumberFormat="1" applyFont="1" applyFill="1" applyBorder="1" applyAlignment="1" applyProtection="1">
      <alignment horizontal="center" vertical="center" wrapText="1"/>
      <protection/>
    </xf>
    <xf numFmtId="0" fontId="27" fillId="7" borderId="18" xfId="52" applyNumberFormat="1" applyFont="1" applyFill="1" applyBorder="1" applyAlignment="1" applyProtection="1">
      <alignment vertical="center" wrapText="1"/>
      <protection/>
    </xf>
    <xf numFmtId="0" fontId="63" fillId="7" borderId="18" xfId="52" applyNumberFormat="1" applyFont="1" applyFill="1" applyBorder="1" applyAlignment="1" applyProtection="1">
      <alignment vertical="center" wrapText="1"/>
      <protection/>
    </xf>
    <xf numFmtId="0" fontId="6" fillId="0" borderId="18" xfId="74" applyFont="1" applyFill="1" applyBorder="1" applyAlignment="1" applyProtection="1">
      <alignment vertical="center" wrapText="1"/>
      <protection/>
    </xf>
    <xf numFmtId="0" fontId="6" fillId="0" borderId="33" xfId="73" applyNumberFormat="1" applyFont="1" applyFill="1" applyBorder="1" applyAlignment="1" applyProtection="1">
      <alignment vertical="center" wrapText="1"/>
      <protection/>
    </xf>
    <xf numFmtId="0" fontId="63" fillId="7" borderId="18" xfId="52" applyNumberFormat="1" applyFont="1" applyFill="1" applyBorder="1" applyAlignment="1" applyProtection="1">
      <alignment horizontal="center" vertical="center" wrapText="1"/>
      <protection/>
    </xf>
    <xf numFmtId="0" fontId="6" fillId="0" borderId="35" xfId="66" applyFont="1" applyFill="1" applyBorder="1" applyAlignment="1" applyProtection="1">
      <alignment vertical="center" wrapText="1"/>
      <protection/>
    </xf>
    <xf numFmtId="49" fontId="0" fillId="0" borderId="19" xfId="0" applyBorder="1" applyAlignment="1">
      <alignment horizontal="center" vertical="center"/>
    </xf>
    <xf numFmtId="49" fontId="0" fillId="0" borderId="19" xfId="0" applyFill="1" applyBorder="1" applyAlignment="1" applyProtection="1">
      <alignment horizontal="center" vertical="center"/>
      <protection/>
    </xf>
    <xf numFmtId="49" fontId="6" fillId="42" borderId="23" xfId="73" applyNumberFormat="1" applyFont="1" applyFill="1" applyBorder="1" applyAlignment="1" applyProtection="1">
      <alignment horizontal="center" vertical="center" wrapText="1"/>
      <protection/>
    </xf>
    <xf numFmtId="0" fontId="6" fillId="0" borderId="33" xfId="74" applyNumberFormat="1" applyFont="1" applyFill="1" applyBorder="1" applyAlignment="1" applyProtection="1">
      <alignment horizontal="left" vertical="top" wrapText="1"/>
      <protection/>
    </xf>
    <xf numFmtId="0" fontId="56" fillId="7" borderId="0" xfId="72" applyFont="1" applyFill="1" applyBorder="1" applyAlignment="1" applyProtection="1">
      <alignment vertical="center" wrapText="1"/>
      <protection/>
    </xf>
    <xf numFmtId="0" fontId="57" fillId="0" borderId="0" xfId="74" applyFont="1" applyFill="1" applyAlignment="1" applyProtection="1">
      <alignment vertical="center" wrapText="1"/>
      <protection/>
    </xf>
    <xf numFmtId="0" fontId="57" fillId="0" borderId="0" xfId="51" applyFont="1" applyFill="1" applyBorder="1" applyAlignment="1" applyProtection="1">
      <alignment vertical="center" wrapText="1"/>
      <protection/>
    </xf>
    <xf numFmtId="0" fontId="57" fillId="0" borderId="0" xfId="75" applyFont="1" applyBorder="1" applyAlignment="1">
      <alignment vertical="center" wrapText="1"/>
      <protection/>
    </xf>
    <xf numFmtId="0" fontId="57" fillId="0" borderId="0" xfId="69" applyFont="1" applyProtection="1">
      <alignment/>
      <protection/>
    </xf>
    <xf numFmtId="49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6" fillId="0" borderId="33" xfId="74" applyNumberFormat="1" applyFont="1" applyFill="1" applyBorder="1" applyAlignment="1" applyProtection="1">
      <alignment vertical="center" wrapText="1"/>
      <protection/>
    </xf>
    <xf numFmtId="49" fontId="58" fillId="0" borderId="0" xfId="0" applyFont="1" applyBorder="1"/>
    <xf numFmtId="49" fontId="0" fillId="0" borderId="0" xfId="0" applyNumberFormat="1" applyFont="1" applyFill="1" applyBorder="1" applyAlignment="1" applyProtection="1">
      <alignment horizontal="right" vertical="center" wrapText="1" indent="1"/>
      <protection/>
    </xf>
    <xf numFmtId="49" fontId="0" fillId="0" borderId="0" xfId="0" applyNumberFormat="1" applyFill="1" applyBorder="1" applyAlignment="1" applyProtection="1">
      <alignment horizontal="right" vertical="center" wrapText="1" indent="1"/>
      <protection/>
    </xf>
    <xf numFmtId="0" fontId="6" fillId="0" borderId="0" xfId="72" applyNumberFormat="1" applyFont="1" applyFill="1" applyBorder="1" applyAlignment="1" applyProtection="1">
      <alignment horizontal="center" vertical="center" wrapText="1"/>
      <protection/>
    </xf>
    <xf numFmtId="49" fontId="6" fillId="0" borderId="33" xfId="0" applyNumberFormat="1" applyFont="1" applyBorder="1" applyProtection="1">
      <protection/>
    </xf>
    <xf numFmtId="49" fontId="6" fillId="0" borderId="33" xfId="0" applyNumberFormat="1" applyFont="1" applyBorder="1" applyAlignment="1" applyProtection="1">
      <alignment vertical="top" wrapText="1"/>
      <protection/>
    </xf>
    <xf numFmtId="0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0" fontId="63" fillId="0" borderId="0" xfId="60" applyNumberFormat="1" applyFont="1">
      <alignment vertical="top"/>
      <protection/>
    </xf>
    <xf numFmtId="49" fontId="63" fillId="0" borderId="0" xfId="60" applyNumberFormat="1" applyFont="1">
      <alignment vertical="top"/>
      <protection/>
    </xf>
    <xf numFmtId="0" fontId="27" fillId="0" borderId="0" xfId="74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Protection="1"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0" fontId="18" fillId="40" borderId="13" xfId="74" applyFont="1" applyFill="1" applyBorder="1" applyAlignment="1" applyProtection="1">
      <alignment horizontal="center" vertical="center" wrapText="1"/>
      <protection/>
    </xf>
    <xf numFmtId="49" fontId="6" fillId="0" borderId="13" xfId="0" applyNumberFormat="1" applyFont="1" applyBorder="1" applyAlignment="1" applyProtection="1">
      <alignment horizontal="center" vertical="top" wrapText="1"/>
      <protection/>
    </xf>
    <xf numFmtId="0" fontId="0" fillId="0" borderId="13" xfId="71" applyFont="1" applyFill="1" applyBorder="1" applyAlignment="1" applyProtection="1">
      <alignment horizontal="right" vertical="center" wrapText="1"/>
      <protection/>
    </xf>
    <xf numFmtId="0" fontId="0" fillId="0" borderId="13" xfId="0" applyNumberFormat="1" applyBorder="1"/>
    <xf numFmtId="0" fontId="0" fillId="0" borderId="13" xfId="0" applyNumberFormat="1" applyBorder="1" applyAlignment="1">
      <alignment vertical="top" wrapText="1"/>
    </xf>
    <xf numFmtId="49" fontId="6" fillId="0" borderId="13" xfId="0" applyNumberFormat="1" applyFont="1" applyBorder="1" applyAlignment="1" applyProtection="1">
      <alignment horizontal="right" vertical="center"/>
      <protection/>
    </xf>
    <xf numFmtId="0" fontId="45" fillId="0" borderId="0" xfId="74" applyFont="1" applyFill="1" applyAlignment="1" applyProtection="1">
      <alignment horizontal="right" vertical="top" wrapText="1"/>
      <protection/>
    </xf>
    <xf numFmtId="0" fontId="63" fillId="0" borderId="0" xfId="74" applyFont="1" applyFill="1" applyBorder="1" applyAlignment="1" applyProtection="1">
      <alignment vertical="center" wrapText="1"/>
      <protection/>
    </xf>
    <xf numFmtId="49" fontId="63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49" fontId="63" fillId="0" borderId="0" xfId="0" applyNumberFormat="1" applyFont="1" applyFill="1" applyBorder="1" applyAlignment="1" applyProtection="1">
      <alignment vertical="center"/>
      <protection/>
    </xf>
    <xf numFmtId="49" fontId="63" fillId="0" borderId="0" xfId="0" applyFont="1" applyFill="1" applyBorder="1" applyProtection="1">
      <protection/>
    </xf>
    <xf numFmtId="49" fontId="63" fillId="0" borderId="0" xfId="0" applyFont="1" applyFill="1" applyProtection="1">
      <protection/>
    </xf>
    <xf numFmtId="49" fontId="63" fillId="0" borderId="0" xfId="0" applyNumberFormat="1" applyFont="1" applyFill="1" applyAlignment="1" applyProtection="1">
      <alignment vertical="center"/>
      <protection/>
    </xf>
    <xf numFmtId="0" fontId="6" fillId="0" borderId="13" xfId="66" applyFont="1" applyFill="1" applyBorder="1" applyAlignment="1" applyProtection="1">
      <alignment vertical="center" wrapText="1"/>
      <protection/>
    </xf>
    <xf numFmtId="0" fontId="86" fillId="0" borderId="0" xfId="0" applyNumberFormat="1" applyFont="1" applyAlignment="1">
      <alignment vertical="center"/>
    </xf>
    <xf numFmtId="49" fontId="47" fillId="0" borderId="0" xfId="73" applyNumberFormat="1" applyFont="1" applyFill="1" applyBorder="1" applyAlignment="1" applyProtection="1">
      <alignment horizontal="center" vertical="center" wrapText="1"/>
      <protection/>
    </xf>
    <xf numFmtId="0" fontId="47" fillId="0" borderId="0" xfId="66" applyFont="1" applyFill="1" applyBorder="1" applyAlignment="1" applyProtection="1">
      <alignment vertical="center" wrapText="1"/>
      <protection/>
    </xf>
    <xf numFmtId="49" fontId="47" fillId="0" borderId="0" xfId="73" applyNumberFormat="1" applyFont="1" applyFill="1" applyBorder="1" applyAlignment="1" applyProtection="1">
      <alignment vertical="center" wrapText="1"/>
      <protection/>
    </xf>
    <xf numFmtId="0" fontId="47" fillId="0" borderId="0" xfId="66" applyNumberFormat="1" applyFont="1" applyFill="1" applyBorder="1" applyAlignment="1" applyProtection="1">
      <alignment vertical="center" wrapText="1"/>
      <protection/>
    </xf>
    <xf numFmtId="49" fontId="87" fillId="0" borderId="0" xfId="73" applyNumberFormat="1" applyFont="1" applyFill="1" applyBorder="1" applyAlignment="1" applyProtection="1">
      <alignment vertical="center" wrapText="1"/>
      <protection/>
    </xf>
    <xf numFmtId="49" fontId="6" fillId="39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47" fillId="0" borderId="0" xfId="66" applyFont="1" applyFill="1" applyBorder="1" applyAlignment="1" applyProtection="1">
      <alignment horizontal="right" vertical="center" wrapText="1"/>
      <protection/>
    </xf>
    <xf numFmtId="49" fontId="47" fillId="0" borderId="36" xfId="73" applyNumberFormat="1" applyFont="1" applyFill="1" applyBorder="1" applyAlignment="1" applyProtection="1">
      <alignment horizontal="center" vertical="center" wrapText="1"/>
      <protection/>
    </xf>
    <xf numFmtId="0" fontId="86" fillId="0" borderId="0" xfId="0" applyNumberFormat="1" applyFont="1" applyBorder="1" applyAlignment="1">
      <alignment vertical="center"/>
    </xf>
    <xf numFmtId="49" fontId="0" fillId="0" borderId="0" xfId="0"/>
    <xf numFmtId="0" fontId="6" fillId="0" borderId="0" xfId="74" applyFont="1" applyFill="1" applyAlignment="1" applyProtection="1">
      <alignment vertical="center" wrapText="1"/>
      <protection/>
    </xf>
    <xf numFmtId="49" fontId="0" fillId="0" borderId="0" xfId="0" applyBorder="1"/>
    <xf numFmtId="0" fontId="8" fillId="7" borderId="0" xfId="74" applyFont="1" applyFill="1" applyBorder="1" applyAlignment="1" applyProtection="1">
      <alignment horizontal="center" vertical="center" wrapText="1"/>
      <protection/>
    </xf>
    <xf numFmtId="49" fontId="30" fillId="0" borderId="0" xfId="0" applyFont="1" applyBorder="1"/>
    <xf numFmtId="0" fontId="6" fillId="0" borderId="0" xfId="74" applyFont="1" applyFill="1" applyBorder="1" applyAlignment="1" applyProtection="1">
      <alignment vertical="center" wrapText="1"/>
      <protection/>
    </xf>
    <xf numFmtId="49" fontId="26" fillId="43" borderId="16" xfId="0" applyFont="1" applyFill="1" applyBorder="1" applyAlignment="1" applyProtection="1">
      <alignment horizontal="center" vertical="center"/>
      <protection/>
    </xf>
    <xf numFmtId="49" fontId="26" fillId="43" borderId="18" xfId="0" applyFont="1" applyFill="1" applyBorder="1" applyAlignment="1" applyProtection="1">
      <alignment horizontal="left" vertical="center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5" fillId="43" borderId="18" xfId="0" applyFont="1" applyFill="1" applyBorder="1" applyAlignment="1" applyProtection="1">
      <alignment horizontal="left" vertical="center" indent="2"/>
      <protection/>
    </xf>
    <xf numFmtId="49" fontId="35" fillId="43" borderId="18" xfId="0" applyFont="1" applyFill="1" applyBorder="1" applyAlignment="1" applyProtection="1">
      <alignment horizontal="left" vertical="center" indent="4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49" fontId="35" fillId="43" borderId="18" xfId="0" applyFont="1" applyFill="1" applyBorder="1" applyAlignment="1" applyProtection="1">
      <alignment horizontal="left" vertical="center" indent="5"/>
      <protection/>
    </xf>
    <xf numFmtId="49" fontId="35" fillId="43" borderId="18" xfId="0" applyFont="1" applyFill="1" applyBorder="1" applyAlignment="1" applyProtection="1">
      <alignment horizontal="left" vertical="center" indent="6"/>
      <protection/>
    </xf>
    <xf numFmtId="49" fontId="35" fillId="43" borderId="18" xfId="0" applyFont="1" applyFill="1" applyBorder="1" applyAlignment="1" applyProtection="1">
      <alignment horizontal="left" vertical="center" indent="1"/>
      <protection/>
    </xf>
    <xf numFmtId="49" fontId="6" fillId="0" borderId="0" xfId="0" applyFont="1"/>
    <xf numFmtId="0" fontId="36" fillId="7" borderId="0" xfId="74" applyFont="1" applyFill="1" applyBorder="1" applyAlignment="1" applyProtection="1">
      <alignment horizontal="center" vertical="center" wrapText="1"/>
      <protection/>
    </xf>
    <xf numFmtId="49" fontId="6" fillId="43" borderId="17" xfId="73" applyNumberFormat="1" applyFont="1" applyFill="1" applyBorder="1" applyAlignment="1" applyProtection="1">
      <alignment horizontal="center" vertical="center" wrapText="1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49" fontId="6" fillId="43" borderId="18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49" fontId="35" fillId="43" borderId="18" xfId="0" applyFont="1" applyFill="1" applyBorder="1" applyAlignment="1" applyProtection="1">
      <alignment horizontal="left" vertical="center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Border="1" applyAlignment="1">
      <alignment vertical="center"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0" fontId="6" fillId="0" borderId="0" xfId="74" applyNumberFormat="1" applyFont="1" applyFill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63" fillId="0" borderId="13" xfId="49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9" fontId="63" fillId="0" borderId="0" xfId="0" applyFont="1"/>
    <xf numFmtId="0" fontId="63" fillId="0" borderId="0" xfId="0" applyNumberFormat="1" applyFont="1" applyAlignment="1">
      <alignment vertical="center"/>
    </xf>
    <xf numFmtId="0" fontId="63" fillId="0" borderId="0" xfId="73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Alignment="1" applyProtection="1">
      <alignment vertical="center"/>
      <protection/>
    </xf>
    <xf numFmtId="0" fontId="63" fillId="0" borderId="0" xfId="0" applyNumberFormat="1" applyFont="1" applyFill="1" applyBorder="1" applyAlignment="1">
      <alignment vertical="center"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Border="1" applyAlignment="1" applyProtection="1">
      <alignment vertical="center" wrapText="1"/>
      <protection/>
    </xf>
    <xf numFmtId="49" fontId="63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49" fontId="63" fillId="0" borderId="0" xfId="0" applyNumberFormat="1" applyFont="1" applyFill="1" applyBorder="1" applyAlignment="1" applyProtection="1">
      <alignment vertical="center"/>
      <protection/>
    </xf>
    <xf numFmtId="49" fontId="63" fillId="0" borderId="0" xfId="0" applyFont="1" applyFill="1" applyBorder="1" applyProtection="1">
      <protection/>
    </xf>
    <xf numFmtId="49" fontId="63" fillId="0" borderId="0" xfId="0" applyFont="1" applyFill="1" applyProtection="1">
      <protection/>
    </xf>
    <xf numFmtId="49" fontId="63" fillId="0" borderId="0" xfId="0" applyNumberFormat="1" applyFont="1" applyFill="1" applyAlignment="1" applyProtection="1">
      <alignment vertical="center"/>
      <protection/>
    </xf>
    <xf numFmtId="49" fontId="63" fillId="0" borderId="0" xfId="0" applyFont="1" applyBorder="1"/>
    <xf numFmtId="49" fontId="63" fillId="0" borderId="0" xfId="0" applyNumberFormat="1" applyFont="1" applyBorder="1" applyAlignment="1">
      <alignment vertical="center"/>
    </xf>
    <xf numFmtId="0" fontId="31" fillId="0" borderId="0" xfId="74" applyFont="1" applyFill="1" applyBorder="1" applyAlignment="1" applyProtection="1">
      <alignment vertical="center" wrapText="1"/>
      <protection/>
    </xf>
    <xf numFmtId="0" fontId="6" fillId="0" borderId="33" xfId="74" applyNumberFormat="1" applyFont="1" applyFill="1" applyBorder="1" applyAlignment="1" applyProtection="1">
      <alignment vertical="top" wrapText="1"/>
      <protection/>
    </xf>
    <xf numFmtId="49" fontId="0" fillId="43" borderId="19" xfId="73" applyNumberFormat="1" applyFont="1" applyFill="1" applyBorder="1" applyAlignment="1" applyProtection="1">
      <alignment horizontal="center" vertical="center" wrapText="1"/>
      <protection/>
    </xf>
    <xf numFmtId="49" fontId="26" fillId="43" borderId="19" xfId="0" applyFont="1" applyFill="1" applyBorder="1" applyAlignment="1" applyProtection="1">
      <alignment horizontal="left" vertical="center"/>
      <protection/>
    </xf>
    <xf numFmtId="49" fontId="26" fillId="43" borderId="30" xfId="0" applyFont="1" applyFill="1" applyBorder="1" applyAlignment="1" applyProtection="1">
      <alignment horizontal="center" vertical="center"/>
      <protection/>
    </xf>
    <xf numFmtId="49" fontId="0" fillId="43" borderId="19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NumberFormat="1" applyFont="1" applyFill="1" applyBorder="1" applyAlignment="1" applyProtection="1">
      <alignment horizontal="left" vertical="center" wrapText="1" indent="6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27" fillId="7" borderId="29" xfId="52" applyNumberFormat="1" applyFont="1" applyFill="1" applyBorder="1" applyAlignment="1" applyProtection="1">
      <alignment horizontal="center" vertical="center" wrapText="1"/>
      <protection/>
    </xf>
    <xf numFmtId="0" fontId="27" fillId="7" borderId="29" xfId="52" applyNumberFormat="1" applyFont="1" applyFill="1" applyBorder="1" applyAlignment="1" applyProtection="1">
      <alignment horizontal="center" vertical="center" wrapText="1"/>
      <protection/>
    </xf>
    <xf numFmtId="0" fontId="63" fillId="7" borderId="29" xfId="52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27" fillId="7" borderId="29" xfId="52" applyNumberFormat="1" applyFont="1" applyFill="1" applyBorder="1" applyAlignment="1" applyProtection="1">
      <alignment horizontal="center" vertical="center" wrapText="1"/>
      <protection/>
    </xf>
    <xf numFmtId="49" fontId="6" fillId="42" borderId="13" xfId="73" applyNumberFormat="1" applyFont="1" applyFill="1" applyBorder="1" applyAlignment="1" applyProtection="1">
      <alignment horizontal="center" vertical="center" wrapText="1"/>
      <protection/>
    </xf>
    <xf numFmtId="49" fontId="0" fillId="0" borderId="0" xfId="0"/>
    <xf numFmtId="0" fontId="6" fillId="0" borderId="0" xfId="74" applyFont="1" applyFill="1" applyAlignment="1" applyProtection="1">
      <alignment vertical="center" wrapText="1"/>
      <protection/>
    </xf>
    <xf numFmtId="49" fontId="0" fillId="42" borderId="13" xfId="73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0" applyFont="1" applyBorder="1"/>
    <xf numFmtId="0" fontId="6" fillId="0" borderId="0" xfId="74" applyFont="1" applyFill="1" applyBorder="1" applyAlignment="1" applyProtection="1">
      <alignment vertical="center" wrapText="1"/>
      <protection/>
    </xf>
    <xf numFmtId="49" fontId="26" fillId="43" borderId="16" xfId="0" applyFont="1" applyFill="1" applyBorder="1" applyAlignment="1" applyProtection="1">
      <alignment horizontal="center" vertical="center"/>
      <protection/>
    </xf>
    <xf numFmtId="49" fontId="26" fillId="43" borderId="18" xfId="0" applyFont="1" applyFill="1" applyBorder="1" applyAlignment="1" applyProtection="1">
      <alignment horizontal="left" vertical="center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2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3"/>
      <protection/>
    </xf>
    <xf numFmtId="49" fontId="35" fillId="43" borderId="18" xfId="0" applyFont="1" applyFill="1" applyBorder="1" applyAlignment="1" applyProtection="1">
      <alignment horizontal="left" vertical="center" indent="2"/>
      <protection/>
    </xf>
    <xf numFmtId="49" fontId="35" fillId="43" borderId="18" xfId="0" applyFont="1" applyFill="1" applyBorder="1" applyAlignment="1" applyProtection="1">
      <alignment horizontal="left" vertical="center" indent="3"/>
      <protection/>
    </xf>
    <xf numFmtId="49" fontId="35" fillId="43" borderId="18" xfId="0" applyFont="1" applyFill="1" applyBorder="1" applyAlignment="1" applyProtection="1">
      <alignment horizontal="left" vertical="center" indent="4"/>
      <protection/>
    </xf>
    <xf numFmtId="49" fontId="6" fillId="43" borderId="13" xfId="74" applyNumberFormat="1" applyFont="1" applyFill="1" applyBorder="1" applyAlignment="1" applyProtection="1">
      <alignment horizontal="left" vertical="center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 indent="4"/>
      <protection/>
    </xf>
    <xf numFmtId="49" fontId="35" fillId="43" borderId="18" xfId="0" applyFont="1" applyFill="1" applyBorder="1" applyAlignment="1" applyProtection="1">
      <alignment horizontal="left" vertical="center" indent="5"/>
      <protection/>
    </xf>
    <xf numFmtId="49" fontId="35" fillId="43" borderId="18" xfId="0" applyFont="1" applyFill="1" applyBorder="1" applyAlignment="1" applyProtection="1">
      <alignment horizontal="left" vertical="center" indent="6"/>
      <protection/>
    </xf>
    <xf numFmtId="49" fontId="35" fillId="43" borderId="18" xfId="0" applyFont="1" applyFill="1" applyBorder="1" applyAlignment="1" applyProtection="1">
      <alignment horizontal="left" vertical="center" indent="1"/>
      <protection/>
    </xf>
    <xf numFmtId="49" fontId="6" fillId="0" borderId="0" xfId="0" applyFont="1"/>
    <xf numFmtId="0" fontId="36" fillId="7" borderId="0" xfId="74" applyFont="1" applyFill="1" applyBorder="1" applyAlignment="1" applyProtection="1">
      <alignment horizontal="center" vertical="center" wrapText="1"/>
      <protection/>
    </xf>
    <xf numFmtId="49" fontId="6" fillId="43" borderId="17" xfId="73" applyNumberFormat="1" applyFont="1" applyFill="1" applyBorder="1" applyAlignment="1" applyProtection="1">
      <alignment horizontal="center" vertical="center" wrapText="1"/>
      <protection/>
    </xf>
    <xf numFmtId="4" fontId="6" fillId="0" borderId="13" xfId="49" applyNumberFormat="1" applyFont="1" applyFill="1" applyBorder="1" applyAlignment="1" applyProtection="1">
      <alignment horizontal="right" vertical="center" wrapText="1"/>
      <protection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49" fontId="6" fillId="43" borderId="18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Border="1" applyAlignment="1" applyProtection="1">
      <alignment horizontal="center" vertical="center" wrapText="1"/>
      <protection/>
    </xf>
    <xf numFmtId="49" fontId="6" fillId="0" borderId="0" xfId="0" applyFont="1" applyBorder="1"/>
    <xf numFmtId="49" fontId="26" fillId="43" borderId="19" xfId="0" applyFont="1" applyFill="1" applyBorder="1" applyAlignment="1" applyProtection="1">
      <alignment horizontal="left" vertical="center"/>
      <protection/>
    </xf>
    <xf numFmtId="49" fontId="0" fillId="43" borderId="18" xfId="73" applyNumberFormat="1" applyFont="1" applyFill="1" applyBorder="1" applyAlignment="1" applyProtection="1">
      <alignment horizontal="center" vertical="center" wrapText="1"/>
      <protection/>
    </xf>
    <xf numFmtId="0" fontId="63" fillId="7" borderId="0" xfId="52" applyNumberFormat="1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vertical="center" wrapText="1"/>
      <protection/>
    </xf>
    <xf numFmtId="0" fontId="6" fillId="0" borderId="13" xfId="73" applyNumberFormat="1" applyFont="1" applyFill="1" applyBorder="1" applyAlignment="1" applyProtection="1">
      <alignment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13" xfId="49" applyNumberFormat="1" applyFont="1" applyFill="1" applyBorder="1" applyAlignment="1" applyProtection="1">
      <alignment horizontal="center" vertical="center" wrapText="1"/>
      <protection/>
    </xf>
    <xf numFmtId="4" fontId="63" fillId="0" borderId="13" xfId="49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vertical="center" wrapText="1"/>
      <protection/>
    </xf>
    <xf numFmtId="49" fontId="6" fillId="0" borderId="13" xfId="73" applyNumberFormat="1" applyFont="1" applyFill="1" applyBorder="1" applyAlignment="1" applyProtection="1">
      <alignment vertical="center" wrapText="1"/>
      <protection/>
    </xf>
    <xf numFmtId="49" fontId="63" fillId="0" borderId="0" xfId="0" applyFont="1"/>
    <xf numFmtId="0" fontId="63" fillId="0" borderId="0" xfId="74" applyFont="1" applyFill="1" applyAlignment="1" applyProtection="1">
      <alignment vertical="center"/>
      <protection/>
    </xf>
    <xf numFmtId="49" fontId="6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Border="1" applyAlignment="1" applyProtection="1">
      <alignment vertical="center" wrapText="1"/>
      <protection/>
    </xf>
    <xf numFmtId="49" fontId="63" fillId="0" borderId="0" xfId="74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49" fontId="63" fillId="0" borderId="0" xfId="0" applyNumberFormat="1" applyFont="1" applyFill="1" applyBorder="1" applyAlignment="1" applyProtection="1">
      <alignment vertical="center"/>
      <protection/>
    </xf>
    <xf numFmtId="49" fontId="63" fillId="0" borderId="0" xfId="0" applyFont="1" applyFill="1" applyBorder="1" applyProtection="1">
      <protection/>
    </xf>
    <xf numFmtId="49" fontId="63" fillId="0" borderId="0" xfId="0" applyFont="1" applyFill="1" applyProtection="1">
      <protection/>
    </xf>
    <xf numFmtId="49" fontId="63" fillId="0" borderId="0" xfId="0" applyNumberFormat="1" applyFont="1" applyFill="1" applyAlignment="1" applyProtection="1">
      <alignment vertical="center"/>
      <protection/>
    </xf>
    <xf numFmtId="49" fontId="63" fillId="0" borderId="0" xfId="0" applyFont="1" applyBorder="1"/>
    <xf numFmtId="49" fontId="63" fillId="0" borderId="0" xfId="0" applyNumberFormat="1" applyFont="1" applyBorder="1" applyAlignment="1">
      <alignment vertical="center"/>
    </xf>
    <xf numFmtId="0" fontId="31" fillId="0" borderId="0" xfId="74" applyFont="1" applyFill="1" applyBorder="1" applyAlignment="1" applyProtection="1">
      <alignment vertical="center" wrapText="1"/>
      <protection/>
    </xf>
    <xf numFmtId="0" fontId="63" fillId="0" borderId="13" xfId="74" applyFont="1" applyFill="1" applyBorder="1" applyAlignment="1" applyProtection="1">
      <alignment vertical="center" wrapText="1"/>
      <protection/>
    </xf>
    <xf numFmtId="0" fontId="6" fillId="7" borderId="16" xfId="74" applyNumberFormat="1" applyFont="1" applyFill="1" applyBorder="1" applyAlignment="1" applyProtection="1">
      <alignment horizontal="left" vertical="center" wrapText="1"/>
      <protection/>
    </xf>
    <xf numFmtId="0" fontId="6" fillId="0" borderId="33" xfId="74" applyNumberFormat="1" applyFont="1" applyFill="1" applyBorder="1" applyAlignment="1" applyProtection="1">
      <alignment horizontal="left" vertical="center" wrapText="1" indent="6"/>
      <protection/>
    </xf>
    <xf numFmtId="49" fontId="6" fillId="0" borderId="17" xfId="74" applyNumberFormat="1" applyFont="1" applyFill="1" applyBorder="1" applyAlignment="1" applyProtection="1">
      <alignment horizontal="left" vertical="center" wrapText="1" indent="7"/>
      <protection/>
    </xf>
    <xf numFmtId="49" fontId="35" fillId="43" borderId="29" xfId="0" applyFont="1" applyFill="1" applyBorder="1" applyAlignment="1" applyProtection="1">
      <alignment horizontal="left" vertical="center"/>
      <protection/>
    </xf>
    <xf numFmtId="49" fontId="6" fillId="2" borderId="13" xfId="74" applyNumberFormat="1" applyFont="1" applyFill="1" applyBorder="1" applyAlignment="1" applyProtection="1">
      <alignment horizontal="left" vertical="center" wrapText="1" indent="5"/>
      <protection locked="0"/>
    </xf>
    <xf numFmtId="49" fontId="6" fillId="2" borderId="25" xfId="74" applyNumberFormat="1" applyFont="1" applyFill="1" applyBorder="1" applyAlignment="1" applyProtection="1">
      <alignment horizontal="left" vertical="center" wrapText="1" indent="5"/>
      <protection locked="0"/>
    </xf>
    <xf numFmtId="49" fontId="48" fillId="0" borderId="29" xfId="72" applyNumberFormat="1" applyFont="1" applyFill="1" applyBorder="1" applyAlignment="1" applyProtection="1">
      <alignment horizontal="left" vertical="center" wrapText="1" indent="1"/>
      <protection/>
    </xf>
    <xf numFmtId="0" fontId="51" fillId="0" borderId="29" xfId="72" applyFont="1" applyFill="1" applyBorder="1" applyAlignment="1" applyProtection="1">
      <alignment horizontal="right" vertical="center" wrapText="1" indent="1"/>
      <protection/>
    </xf>
    <xf numFmtId="0" fontId="51" fillId="0" borderId="0" xfId="72" applyFont="1" applyFill="1" applyBorder="1" applyAlignment="1" applyProtection="1">
      <alignment horizontal="right" vertical="center" wrapText="1" indent="1"/>
      <protection/>
    </xf>
    <xf numFmtId="0" fontId="51" fillId="0" borderId="19" xfId="0" applyNumberFormat="1" applyFont="1" applyFill="1" applyBorder="1" applyAlignment="1" applyProtection="1">
      <alignment vertical="center"/>
      <protection/>
    </xf>
    <xf numFmtId="0" fontId="51" fillId="0" borderId="19" xfId="72" applyFont="1" applyFill="1" applyBorder="1" applyAlignment="1" applyProtection="1">
      <alignment horizontal="right" vertical="center" wrapText="1" indent="1"/>
      <protection/>
    </xf>
    <xf numFmtId="49" fontId="48" fillId="0" borderId="0" xfId="73" applyNumberFormat="1" applyFont="1" applyFill="1" applyBorder="1" applyAlignment="1" applyProtection="1">
      <alignment horizontal="left" vertical="center" wrapText="1" inden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0" fontId="48" fillId="0" borderId="0" xfId="72" applyFont="1" applyFill="1" applyAlignment="1" applyProtection="1">
      <alignment horizontal="left" vertical="center" wrapText="1"/>
      <protection/>
    </xf>
    <xf numFmtId="0" fontId="49" fillId="0" borderId="0" xfId="72" applyFont="1" applyFill="1" applyAlignment="1" applyProtection="1">
      <alignment horizontal="left" vertical="center" wrapText="1"/>
      <protection/>
    </xf>
    <xf numFmtId="0" fontId="50" fillId="0" borderId="0" xfId="72" applyFont="1" applyAlignment="1" applyProtection="1">
      <alignment vertical="center" wrapText="1"/>
      <protection/>
    </xf>
    <xf numFmtId="0" fontId="48" fillId="7" borderId="0" xfId="72" applyFont="1" applyFill="1" applyBorder="1" applyAlignment="1" applyProtection="1">
      <alignment vertical="center" wrapText="1"/>
      <protection/>
    </xf>
    <xf numFmtId="0" fontId="51" fillId="7" borderId="0" xfId="72" applyFont="1" applyFill="1" applyBorder="1" applyAlignment="1" applyProtection="1">
      <alignment horizontal="right" vertical="center" wrapText="1" indent="1"/>
      <protection/>
    </xf>
    <xf numFmtId="0" fontId="48" fillId="0" borderId="0" xfId="72" applyFont="1" applyAlignment="1" applyProtection="1">
      <alignment vertical="center" wrapText="1"/>
      <protection/>
    </xf>
    <xf numFmtId="0" fontId="49" fillId="0" borderId="0" xfId="72" applyFont="1" applyAlignment="1" applyProtection="1">
      <alignment horizontal="center" vertical="center" wrapText="1"/>
      <protection/>
    </xf>
    <xf numFmtId="49" fontId="0" fillId="0" borderId="0" xfId="0"/>
    <xf numFmtId="49" fontId="0" fillId="0" borderId="0" xfId="0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vertical="center" wrapText="1"/>
      <protection/>
    </xf>
    <xf numFmtId="0" fontId="6" fillId="7" borderId="0" xfId="74" applyFont="1" applyFill="1" applyBorder="1" applyAlignment="1" applyProtection="1">
      <alignment horizontal="right" vertical="center" wrapText="1"/>
      <protection/>
    </xf>
    <xf numFmtId="49" fontId="27" fillId="7" borderId="0" xfId="52" applyNumberFormat="1" applyFont="1" applyFill="1" applyBorder="1" applyAlignment="1" applyProtection="1">
      <alignment horizontal="center" vertical="center" wrapText="1"/>
      <protection/>
    </xf>
    <xf numFmtId="0" fontId="0" fillId="7" borderId="0" xfId="72" applyFont="1" applyFill="1" applyBorder="1" applyAlignment="1" applyProtection="1">
      <alignment horizontal="right" vertical="center" wrapText="1" indent="1"/>
      <protection/>
    </xf>
    <xf numFmtId="0" fontId="8" fillId="7" borderId="0" xfId="74" applyFont="1" applyFill="1" applyBorder="1" applyAlignment="1" applyProtection="1">
      <alignment horizontal="center" vertical="center" wrapText="1"/>
      <protection/>
    </xf>
    <xf numFmtId="0" fontId="6" fillId="7" borderId="0" xfId="74" applyFont="1" applyFill="1" applyBorder="1" applyAlignment="1" applyProtection="1">
      <alignment horizontal="center" vertical="center" wrapText="1"/>
      <protection/>
    </xf>
    <xf numFmtId="0" fontId="30" fillId="7" borderId="0" xfId="74" applyFont="1" applyFill="1" applyBorder="1" applyAlignment="1" applyProtection="1">
      <alignment vertical="center" wrapText="1"/>
      <protection/>
    </xf>
    <xf numFmtId="0" fontId="30" fillId="0" borderId="0" xfId="74" applyFont="1" applyFill="1" applyAlignment="1" applyProtection="1">
      <alignment vertical="center" wrapText="1"/>
      <protection/>
    </xf>
    <xf numFmtId="49" fontId="6" fillId="0" borderId="0" xfId="74" applyNumberFormat="1" applyFont="1" applyFill="1" applyAlignment="1" applyProtection="1">
      <alignment vertical="center" wrapText="1"/>
      <protection/>
    </xf>
    <xf numFmtId="0" fontId="0" fillId="0" borderId="13" xfId="52" applyFont="1" applyFill="1" applyBorder="1" applyAlignment="1" applyProtection="1">
      <alignment horizontal="center" vertical="center" wrapText="1"/>
      <protection/>
    </xf>
    <xf numFmtId="0" fontId="6" fillId="0" borderId="13" xfId="74" applyFont="1" applyFill="1" applyBorder="1" applyAlignment="1" applyProtection="1">
      <alignment vertical="center" wrapText="1"/>
      <protection/>
    </xf>
    <xf numFmtId="49" fontId="6" fillId="0" borderId="0" xfId="54">
      <alignment vertical="top"/>
      <protection/>
    </xf>
    <xf numFmtId="0" fontId="61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6" fillId="0" borderId="13" xfId="74" applyNumberFormat="1" applyFont="1" applyFill="1" applyBorder="1" applyAlignment="1" applyProtection="1">
      <alignment vertical="center" wrapText="1"/>
      <protection/>
    </xf>
    <xf numFmtId="0" fontId="6" fillId="0" borderId="0" xfId="73" applyNumberFormat="1" applyFont="1" applyFill="1" applyBorder="1" applyAlignment="1" applyProtection="1">
      <alignment vertical="center" wrapText="1"/>
      <protection/>
    </xf>
    <xf numFmtId="0" fontId="63" fillId="0" borderId="0" xfId="74" applyFont="1" applyFill="1" applyAlignment="1" applyProtection="1">
      <alignment vertical="center" wrapText="1"/>
      <protection/>
    </xf>
    <xf numFmtId="0" fontId="63" fillId="0" borderId="0" xfId="74" applyFont="1" applyFill="1" applyAlignment="1" applyProtection="1">
      <alignment vertical="center"/>
      <protection/>
    </xf>
    <xf numFmtId="49" fontId="6" fillId="0" borderId="0" xfId="54" applyNumberFormat="1" applyFont="1">
      <alignment vertical="top"/>
      <protection/>
    </xf>
    <xf numFmtId="0" fontId="6" fillId="7" borderId="0" xfId="74" applyFont="1" applyFill="1" applyBorder="1" applyAlignment="1" applyProtection="1">
      <alignment horizontal="right" vertical="center"/>
      <protection/>
    </xf>
    <xf numFmtId="49" fontId="63" fillId="0" borderId="0" xfId="54" applyFont="1" applyAlignment="1">
      <alignment vertical="top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49" fontId="35" fillId="43" borderId="18" xfId="54" applyFont="1" applyFill="1" applyBorder="1" applyAlignment="1" applyProtection="1">
      <alignment horizontal="left" vertical="center" indent="3"/>
      <protection/>
    </xf>
    <xf numFmtId="49" fontId="38" fillId="43" borderId="17" xfId="54" applyFont="1" applyFill="1" applyBorder="1" applyAlignment="1" applyProtection="1">
      <alignment horizontal="center" vertical="top"/>
      <protection/>
    </xf>
    <xf numFmtId="0" fontId="44" fillId="0" borderId="0" xfId="74" applyFont="1" applyFill="1" applyAlignment="1" applyProtection="1">
      <alignment horizontal="right" vertical="top" wrapText="1"/>
      <protection/>
    </xf>
    <xf numFmtId="49" fontId="35" fillId="43" borderId="18" xfId="54" applyFont="1" applyFill="1" applyBorder="1" applyAlignment="1" applyProtection="1">
      <alignment horizontal="left" vertical="center" indent="2"/>
      <protection/>
    </xf>
    <xf numFmtId="0" fontId="17" fillId="0" borderId="0" xfId="75" applyFont="1" applyBorder="1" applyAlignment="1">
      <alignment vertical="center" wrapText="1"/>
      <protection/>
    </xf>
    <xf numFmtId="0" fontId="6" fillId="0" borderId="0" xfId="74" applyFont="1" applyFill="1" applyAlignment="1" applyProtection="1">
      <alignment horizontal="left" vertical="center" wrapText="1" indent="1"/>
      <protection/>
    </xf>
    <xf numFmtId="0" fontId="6" fillId="0" borderId="0" xfId="74" applyFont="1" applyFill="1" applyAlignment="1" applyProtection="1">
      <alignment horizontal="left" vertical="center" wrapText="1" indent="2"/>
      <protection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6" fillId="0" borderId="33" xfId="74" applyNumberFormat="1" applyFont="1" applyFill="1" applyBorder="1" applyAlignment="1" applyProtection="1">
      <alignment horizontal="left" vertical="center" wrapText="1"/>
      <protection/>
    </xf>
    <xf numFmtId="49" fontId="35" fillId="43" borderId="18" xfId="54" applyFont="1" applyFill="1" applyBorder="1" applyAlignment="1" applyProtection="1">
      <alignment horizontal="left" vertical="center"/>
      <protection/>
    </xf>
    <xf numFmtId="49" fontId="0" fillId="7" borderId="16" xfId="74" applyNumberFormat="1" applyFont="1" applyFill="1" applyBorder="1" applyAlignment="1" applyProtection="1">
      <alignment horizontal="center" vertical="center" wrapText="1"/>
      <protection/>
    </xf>
    <xf numFmtId="0" fontId="87" fillId="0" borderId="0" xfId="74" applyFont="1" applyFill="1" applyAlignment="1" applyProtection="1">
      <alignment vertical="center" wrapText="1"/>
      <protection/>
    </xf>
    <xf numFmtId="49" fontId="0" fillId="7" borderId="25" xfId="74" applyNumberFormat="1" applyFont="1" applyFill="1" applyBorder="1" applyAlignment="1" applyProtection="1">
      <alignment horizontal="center" vertical="center" wrapText="1"/>
      <protection/>
    </xf>
    <xf numFmtId="0" fontId="6" fillId="43" borderId="30" xfId="74" applyFont="1" applyFill="1" applyBorder="1" applyAlignment="1" applyProtection="1">
      <alignment vertical="center" wrapText="1"/>
      <protection/>
    </xf>
    <xf numFmtId="0" fontId="0" fillId="7" borderId="16" xfId="72" applyFont="1" applyFill="1" applyBorder="1" applyAlignment="1" applyProtection="1">
      <alignment horizontal="right" vertical="center" wrapText="1" indent="1"/>
      <protection/>
    </xf>
    <xf numFmtId="49" fontId="6" fillId="0" borderId="29" xfId="54" applyBorder="1">
      <alignment vertical="top"/>
      <protection/>
    </xf>
    <xf numFmtId="0" fontId="6" fillId="7" borderId="16" xfId="74" applyFont="1" applyFill="1" applyBorder="1" applyAlignment="1" applyProtection="1">
      <alignment vertical="center" wrapText="1"/>
      <protection/>
    </xf>
    <xf numFmtId="49" fontId="48" fillId="0" borderId="0" xfId="74" applyNumberFormat="1" applyFont="1" applyFill="1" applyBorder="1" applyAlignment="1" applyProtection="1">
      <alignment vertical="center" wrapText="1"/>
      <protection/>
    </xf>
    <xf numFmtId="0" fontId="88" fillId="0" borderId="0" xfId="0" applyNumberFormat="1" applyFont="1" applyFill="1" applyBorder="1" applyAlignment="1" applyProtection="1">
      <alignment vertical="center"/>
      <protection/>
    </xf>
    <xf numFmtId="0" fontId="88" fillId="0" borderId="0" xfId="72" applyFont="1" applyFill="1" applyBorder="1" applyAlignment="1" applyProtection="1">
      <alignment horizontal="right" vertical="center" wrapText="1" indent="1"/>
      <protection/>
    </xf>
    <xf numFmtId="49" fontId="48" fillId="0" borderId="0" xfId="74" applyNumberFormat="1" applyFont="1" applyFill="1" applyBorder="1" applyAlignment="1" applyProtection="1">
      <alignment horizontal="center" vertical="center" wrapText="1"/>
      <protection/>
    </xf>
    <xf numFmtId="0" fontId="51" fillId="0" borderId="0" xfId="0" applyNumberFormat="1" applyFont="1" applyFill="1" applyBorder="1" applyAlignment="1" applyProtection="1">
      <alignment vertical="center"/>
      <protection/>
    </xf>
    <xf numFmtId="49" fontId="0" fillId="0" borderId="0" xfId="0"/>
    <xf numFmtId="49" fontId="0" fillId="40" borderId="0" xfId="0" applyFill="1" applyProtection="1">
      <protection/>
    </xf>
    <xf numFmtId="0" fontId="6" fillId="0" borderId="0" xfId="74" applyFont="1" applyFill="1" applyAlignment="1" applyProtection="1">
      <alignment vertical="center" wrapText="1"/>
      <protection/>
    </xf>
    <xf numFmtId="0" fontId="30" fillId="7" borderId="0" xfId="74" applyFont="1" applyFill="1" applyBorder="1" applyAlignment="1" applyProtection="1">
      <alignment vertical="center" wrapText="1"/>
      <protection/>
    </xf>
    <xf numFmtId="49" fontId="6" fillId="0" borderId="0" xfId="0" applyNumberFormat="1" applyFont="1"/>
    <xf numFmtId="0" fontId="6" fillId="43" borderId="16" xfId="74" applyFont="1" applyFill="1" applyBorder="1" applyAlignment="1" applyProtection="1">
      <alignment vertical="center" wrapText="1"/>
      <protection/>
    </xf>
    <xf numFmtId="49" fontId="6" fillId="0" borderId="13" xfId="0" applyNumberFormat="1" applyFont="1" applyBorder="1" applyProtection="1">
      <protection/>
    </xf>
    <xf numFmtId="0" fontId="61" fillId="0" borderId="0" xfId="74" applyFont="1" applyFill="1" applyAlignment="1" applyProtection="1">
      <alignment vertical="center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vertical="center"/>
      <protection/>
    </xf>
    <xf numFmtId="49" fontId="6" fillId="0" borderId="0" xfId="54" applyNumberFormat="1" applyFont="1">
      <alignment vertical="top"/>
      <protection/>
    </xf>
    <xf numFmtId="49" fontId="0" fillId="39" borderId="13" xfId="49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13" xfId="74" applyNumberFormat="1" applyFont="1" applyFill="1" applyBorder="1" applyAlignment="1" applyProtection="1">
      <alignment horizontal="left" vertical="center" wrapText="1"/>
      <protection/>
    </xf>
    <xf numFmtId="0" fontId="0" fillId="0" borderId="13" xfId="74" applyFont="1" applyFill="1" applyBorder="1" applyAlignment="1" applyProtection="1">
      <alignment horizontal="center" vertical="center" wrapText="1"/>
      <protection/>
    </xf>
    <xf numFmtId="49" fontId="38" fillId="43" borderId="17" xfId="54" applyFont="1" applyFill="1" applyBorder="1" applyAlignment="1" applyProtection="1">
      <alignment horizontal="center" vertical="top"/>
      <protection/>
    </xf>
    <xf numFmtId="49" fontId="35" fillId="43" borderId="18" xfId="54" applyFont="1" applyFill="1" applyBorder="1" applyAlignment="1" applyProtection="1">
      <alignment horizontal="left" vertical="center" indent="2"/>
      <protection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49" fontId="35" fillId="43" borderId="18" xfId="54" applyFont="1" applyFill="1" applyBorder="1" applyAlignment="1" applyProtection="1">
      <alignment horizontal="left" vertical="center"/>
      <protection/>
    </xf>
    <xf numFmtId="0" fontId="87" fillId="0" borderId="0" xfId="74" applyFont="1" applyFill="1" applyAlignment="1" applyProtection="1">
      <alignment vertical="center" wrapText="1"/>
      <protection/>
    </xf>
    <xf numFmtId="0" fontId="0" fillId="38" borderId="13" xfId="49" applyNumberFormat="1" applyFont="1" applyFill="1" applyBorder="1" applyAlignment="1" applyProtection="1">
      <alignment horizontal="left" vertical="center" wrapText="1" indent="1"/>
      <protection/>
    </xf>
    <xf numFmtId="0" fontId="0" fillId="38" borderId="13" xfId="74" applyFont="1" applyFill="1" applyBorder="1" applyAlignment="1" applyProtection="1">
      <alignment horizontal="left" vertical="center" wrapText="1" indent="1"/>
      <protection/>
    </xf>
    <xf numFmtId="0" fontId="48" fillId="0" borderId="0" xfId="0" applyNumberFormat="1" applyFont="1" applyFill="1" applyBorder="1" applyAlignment="1" applyProtection="1">
      <alignment vertical="center"/>
      <protection/>
    </xf>
    <xf numFmtId="49" fontId="6" fillId="43" borderId="20" xfId="73" applyNumberFormat="1" applyFont="1" applyFill="1" applyBorder="1" applyAlignment="1" applyProtection="1">
      <alignment horizontal="center" vertical="center" wrapText="1"/>
      <protection/>
    </xf>
    <xf numFmtId="49" fontId="6" fillId="43" borderId="18" xfId="73" applyNumberFormat="1" applyFont="1" applyFill="1" applyBorder="1" applyAlignment="1" applyProtection="1">
      <alignment horizontal="center" vertical="center" wrapText="1"/>
      <protection/>
    </xf>
    <xf numFmtId="49" fontId="0" fillId="0" borderId="0" xfId="74" applyNumberFormat="1" applyFont="1" applyFill="1" applyAlignment="1" applyProtection="1">
      <alignment horizontal="left" vertical="top"/>
      <protection/>
    </xf>
    <xf numFmtId="49" fontId="6" fillId="39" borderId="13" xfId="69" applyNumberFormat="1" applyFont="1" applyFill="1" applyBorder="1" applyAlignment="1" applyProtection="1">
      <alignment horizontal="left" vertical="center" wrapText="1"/>
      <protection locked="0"/>
    </xf>
    <xf numFmtId="49" fontId="6" fillId="2" borderId="13" xfId="74" applyNumberFormat="1" applyFont="1" applyFill="1" applyBorder="1" applyAlignment="1" applyProtection="1">
      <alignment horizontal="left" vertical="center" wrapText="1" indent="6"/>
      <protection locked="0"/>
    </xf>
    <xf numFmtId="49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49" fontId="59" fillId="39" borderId="13" xfId="49" applyNumberFormat="1" applyFill="1" applyBorder="1" applyAlignment="1" applyProtection="1">
      <alignment horizontal="left" vertical="center" wrapText="1"/>
      <protection locked="0"/>
    </xf>
    <xf numFmtId="49" fontId="6" fillId="39" borderId="13" xfId="72" applyNumberFormat="1" applyFont="1" applyFill="1" applyBorder="1" applyAlignment="1" applyProtection="1">
      <alignment horizontal="left" vertical="center" wrapText="1" indent="1"/>
      <protection locked="0"/>
    </xf>
    <xf numFmtId="49" fontId="0" fillId="39" borderId="13" xfId="73" applyNumberFormat="1" applyFont="1" applyFill="1" applyBorder="1" applyAlignment="1" applyProtection="1">
      <alignment horizontal="left" vertical="center" wrapText="1" indent="1"/>
      <protection locked="0"/>
    </xf>
    <xf numFmtId="0" fontId="6" fillId="39" borderId="13" xfId="72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3" xfId="74" applyNumberFormat="1" applyFont="1" applyFill="1" applyBorder="1" applyAlignment="1" applyProtection="1">
      <alignment vertical="top" wrapText="1"/>
      <protection/>
    </xf>
    <xf numFmtId="0" fontId="0" fillId="39" borderId="13" xfId="49" applyNumberFormat="1" applyFont="1" applyFill="1" applyBorder="1" applyAlignment="1" applyProtection="1">
      <alignment horizontal="left" vertical="center" wrapText="1"/>
      <protection locked="0"/>
    </xf>
    <xf numFmtId="49" fontId="0" fillId="39" borderId="13" xfId="73" applyNumberFormat="1" applyFont="1" applyFill="1" applyBorder="1" applyAlignment="1" applyProtection="1">
      <alignment horizontal="left" vertical="center" wrapText="1"/>
      <protection locked="0"/>
    </xf>
    <xf numFmtId="165" fontId="6" fillId="39" borderId="13" xfId="0" applyNumberFormat="1" applyFont="1" applyFill="1" applyBorder="1" applyAlignment="1" applyProtection="1">
      <alignment horizontal="right" vertical="center"/>
      <protection locked="0"/>
    </xf>
    <xf numFmtId="165" fontId="6" fillId="39" borderId="13" xfId="0" applyNumberFormat="1" applyFont="1" applyFill="1" applyBorder="1" applyAlignment="1" applyProtection="1">
      <alignment horizontal="right" vertical="center" wrapText="1"/>
      <protection locked="0"/>
    </xf>
    <xf numFmtId="49" fontId="6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6" fillId="0" borderId="33" xfId="74" applyNumberFormat="1" applyFont="1" applyFill="1" applyBorder="1" applyAlignment="1" applyProtection="1">
      <alignment horizontal="left" vertical="top" wrapText="1"/>
      <protection/>
    </xf>
    <xf numFmtId="49" fontId="0" fillId="39" borderId="17" xfId="73" applyNumberFormat="1" applyFont="1" applyFill="1" applyBorder="1" applyAlignment="1" applyProtection="1">
      <alignment horizontal="left" vertical="center" wrapText="1"/>
      <protection locked="0"/>
    </xf>
    <xf numFmtId="49" fontId="59" fillId="2" borderId="13" xfId="49" applyNumberFormat="1" applyFill="1" applyBorder="1" applyAlignment="1" applyProtection="1">
      <alignment horizontal="left" vertical="center" wrapText="1"/>
      <protection locked="0"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0" fontId="11" fillId="0" borderId="0" xfId="72" applyFont="1" applyFill="1" applyAlignment="1" applyProtection="1">
      <alignment horizontal="left" vertical="center" wrapText="1"/>
      <protection/>
    </xf>
    <xf numFmtId="0" fontId="11" fillId="0" borderId="0" xfId="72" applyFont="1" applyAlignment="1" applyProtection="1">
      <alignment horizontal="center" vertical="center" wrapText="1"/>
      <protection/>
    </xf>
    <xf numFmtId="0" fontId="6" fillId="7" borderId="0" xfId="72" applyNumberFormat="1" applyFont="1" applyFill="1" applyBorder="1" applyAlignment="1" applyProtection="1">
      <alignment horizontal="center" vertical="center" wrapText="1"/>
      <protection/>
    </xf>
    <xf numFmtId="0" fontId="47" fillId="0" borderId="0" xfId="72" applyFont="1" applyFill="1" applyAlignment="1" applyProtection="1">
      <alignment horizontal="left" vertical="center" wrapText="1"/>
      <protection/>
    </xf>
    <xf numFmtId="0" fontId="89" fillId="0" borderId="0" xfId="72" applyFont="1" applyAlignment="1" applyProtection="1">
      <alignment vertical="center" wrapText="1"/>
      <protection/>
    </xf>
    <xf numFmtId="0" fontId="47" fillId="7" borderId="0" xfId="72" applyFont="1" applyFill="1" applyBorder="1" applyAlignment="1" applyProtection="1">
      <alignment vertical="center" wrapText="1"/>
      <protection/>
    </xf>
    <xf numFmtId="0" fontId="86" fillId="7" borderId="0" xfId="72" applyFont="1" applyFill="1" applyBorder="1" applyAlignment="1" applyProtection="1">
      <alignment horizontal="right" vertical="center" wrapText="1" indent="1"/>
      <protection/>
    </xf>
    <xf numFmtId="49" fontId="47" fillId="0" borderId="19" xfId="72" applyNumberFormat="1" applyFont="1" applyFill="1" applyBorder="1" applyAlignment="1" applyProtection="1">
      <alignment horizontal="left" vertical="center" wrapText="1" indent="1"/>
      <protection/>
    </xf>
    <xf numFmtId="0" fontId="47" fillId="0" borderId="0" xfId="72" applyFont="1" applyAlignment="1" applyProtection="1">
      <alignment vertical="center" wrapText="1"/>
      <protection/>
    </xf>
    <xf numFmtId="49" fontId="0" fillId="0" borderId="13" xfId="73" applyNumberFormat="1" applyFont="1" applyFill="1" applyBorder="1" applyAlignment="1" applyProtection="1">
      <alignment horizontal="left" vertical="center" wrapText="1" indent="1"/>
      <protection/>
    </xf>
    <xf numFmtId="0" fontId="87" fillId="0" borderId="0" xfId="73" applyNumberFormat="1" applyFont="1" applyFill="1" applyBorder="1" applyAlignment="1" applyProtection="1">
      <alignment vertical="center" wrapText="1"/>
      <protection/>
    </xf>
    <xf numFmtId="49" fontId="87" fillId="0" borderId="0" xfId="74" applyNumberFormat="1" applyFont="1" applyFill="1" applyBorder="1" applyAlignment="1" applyProtection="1">
      <alignment vertical="center" wrapText="1"/>
      <protection/>
    </xf>
    <xf numFmtId="4" fontId="0" fillId="39" borderId="13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/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49" fontId="0" fillId="39" borderId="13" xfId="0" applyNumberFormat="1" applyFill="1" applyBorder="1" applyAlignment="1" applyProtection="1">
      <alignment horizontal="left" vertical="center" wrapText="1"/>
      <protection locked="0"/>
    </xf>
    <xf numFmtId="22" fontId="6" fillId="0" borderId="0" xfId="69" applyNumberFormat="1" applyFont="1" applyAlignment="1" applyProtection="1">
      <alignment horizontal="left" vertical="center" wrapText="1"/>
      <protection/>
    </xf>
    <xf numFmtId="49" fontId="0" fillId="38" borderId="13" xfId="73" applyNumberFormat="1" applyFont="1" applyFill="1" applyBorder="1" applyAlignment="1" applyProtection="1">
      <alignment horizontal="left" vertical="center" wrapText="1" indent="1"/>
      <protection/>
    </xf>
    <xf numFmtId="49" fontId="0" fillId="39" borderId="13" xfId="72" applyNumberFormat="1" applyFont="1" applyFill="1" applyBorder="1" applyAlignment="1" applyProtection="1">
      <alignment horizontal="center" vertical="center" wrapText="1"/>
      <protection locked="0"/>
    </xf>
    <xf numFmtId="4" fontId="6" fillId="39" borderId="13" xfId="49" applyNumberFormat="1" applyFont="1" applyFill="1" applyBorder="1" applyAlignment="1" applyProtection="1">
      <alignment horizontal="right" vertical="center" wrapText="1"/>
      <protection locked="0"/>
    </xf>
    <xf numFmtId="49" fontId="6" fillId="38" borderId="23" xfId="73" applyNumberFormat="1" applyFont="1" applyFill="1" applyBorder="1" applyAlignment="1" applyProtection="1">
      <alignment horizontal="center" vertical="center" wrapText="1"/>
      <protection/>
    </xf>
    <xf numFmtId="49" fontId="0" fillId="38" borderId="13" xfId="0" applyNumberFormat="1" applyFill="1" applyBorder="1" applyAlignment="1" applyProtection="1">
      <alignment horizontal="left" vertical="center" wrapText="1"/>
      <protection/>
    </xf>
    <xf numFmtId="49" fontId="59" fillId="2" borderId="13" xfId="49" applyNumberFormat="1" applyFont="1" applyFill="1" applyBorder="1" applyAlignment="1" applyProtection="1">
      <alignment horizontal="left" vertical="center" wrapText="1"/>
      <protection locked="0"/>
    </xf>
    <xf numFmtId="0" fontId="17" fillId="0" borderId="17" xfId="75" applyFont="1" applyBorder="1" applyAlignment="1">
      <alignment horizontal="center" vertical="center" wrapText="1"/>
      <protection/>
    </xf>
    <xf numFmtId="0" fontId="17" fillId="0" borderId="16" xfId="75" applyFont="1" applyBorder="1" applyAlignment="1">
      <alignment horizontal="center" vertical="center" wrapText="1"/>
      <protection/>
    </xf>
    <xf numFmtId="0" fontId="8" fillId="0" borderId="0" xfId="72" applyFont="1" applyAlignment="1" applyProtection="1">
      <alignment horizontal="left" vertical="top" wrapText="1"/>
      <protection/>
    </xf>
    <xf numFmtId="0" fontId="0" fillId="38" borderId="13" xfId="0" applyNumberFormat="1" applyFill="1" applyBorder="1" applyAlignment="1" applyProtection="1">
      <alignment horizontal="left" vertical="center" wrapText="1"/>
      <protection/>
    </xf>
    <xf numFmtId="49" fontId="0" fillId="38" borderId="13" xfId="0" applyNumberFormat="1" applyFill="1" applyBorder="1" applyAlignment="1" applyProtection="1">
      <alignment horizontal="left" vertical="center" wrapText="1"/>
      <protection/>
    </xf>
    <xf numFmtId="49" fontId="6" fillId="38" borderId="23" xfId="73" applyNumberFormat="1" applyFont="1" applyFill="1" applyBorder="1" applyAlignment="1" applyProtection="1">
      <alignment horizontal="center" vertical="center" wrapText="1"/>
      <protection/>
    </xf>
    <xf numFmtId="49" fontId="0" fillId="38" borderId="13" xfId="0" applyFill="1" applyBorder="1" applyProtection="1">
      <protection/>
    </xf>
    <xf numFmtId="0" fontId="0" fillId="0" borderId="13" xfId="0" applyNumberFormat="1" applyBorder="1" applyAlignment="1">
      <alignment horizontal="center" vertical="center"/>
    </xf>
    <xf numFmtId="49" fontId="0" fillId="0" borderId="13" xfId="0" applyBorder="1"/>
    <xf numFmtId="49" fontId="6" fillId="38" borderId="25" xfId="52" applyNumberFormat="1" applyFont="1" applyFill="1" applyBorder="1" applyAlignment="1" applyProtection="1">
      <alignment horizontal="left" vertical="center" wrapText="1"/>
      <protection/>
    </xf>
    <xf numFmtId="49" fontId="6" fillId="38" borderId="37" xfId="52" applyNumberFormat="1" applyFont="1" applyFill="1" applyBorder="1" applyAlignment="1" applyProtection="1">
      <alignment horizontal="left" vertical="center" wrapText="1"/>
      <protection/>
    </xf>
    <xf numFmtId="49" fontId="6" fillId="38" borderId="33" xfId="52" applyNumberFormat="1" applyFont="1" applyFill="1" applyBorder="1" applyAlignment="1" applyProtection="1">
      <alignment horizontal="left" vertical="center" wrapText="1"/>
      <protection/>
    </xf>
    <xf numFmtId="49" fontId="6" fillId="0" borderId="13" xfId="52" applyNumberFormat="1" applyFont="1" applyFill="1" applyBorder="1" applyAlignment="1" applyProtection="1">
      <alignment horizontal="center" vertical="center" wrapText="1"/>
      <protection/>
    </xf>
    <xf numFmtId="0" fontId="6" fillId="38" borderId="13" xfId="52" applyNumberFormat="1" applyFont="1" applyFill="1" applyBorder="1" applyAlignment="1" applyProtection="1">
      <alignment horizontal="left" vertical="center" wrapText="1"/>
      <protection/>
    </xf>
    <xf numFmtId="49" fontId="0" fillId="38" borderId="13" xfId="0" applyFill="1" applyBorder="1" applyAlignment="1" applyProtection="1">
      <alignment horizontal="left" vertical="top"/>
      <protection/>
    </xf>
    <xf numFmtId="0" fontId="6" fillId="38" borderId="25" xfId="73" applyNumberFormat="1" applyFont="1" applyFill="1" applyBorder="1" applyAlignment="1" applyProtection="1">
      <alignment horizontal="left" vertical="center" wrapText="1"/>
      <protection/>
    </xf>
    <xf numFmtId="0" fontId="6" fillId="38" borderId="37" xfId="73" applyNumberFormat="1" applyFont="1" applyFill="1" applyBorder="1" applyAlignment="1" applyProtection="1">
      <alignment horizontal="left" vertical="center" wrapText="1"/>
      <protection/>
    </xf>
    <xf numFmtId="0" fontId="6" fillId="38" borderId="33" xfId="73" applyNumberFormat="1" applyFont="1" applyFill="1" applyBorder="1" applyAlignment="1" applyProtection="1">
      <alignment horizontal="left" vertical="center" wrapText="1"/>
      <protection/>
    </xf>
    <xf numFmtId="0" fontId="6" fillId="38" borderId="13" xfId="73" applyNumberFormat="1" applyFont="1" applyFill="1" applyBorder="1" applyAlignment="1" applyProtection="1">
      <alignment horizontal="center" vertical="center" wrapText="1"/>
      <protection/>
    </xf>
    <xf numFmtId="0" fontId="17" fillId="0" borderId="17" xfId="51" applyFont="1" applyFill="1" applyBorder="1" applyAlignment="1" applyProtection="1">
      <alignment horizontal="left" vertical="center" wrapText="1" indent="1"/>
      <protection/>
    </xf>
    <xf numFmtId="0" fontId="17" fillId="0" borderId="13" xfId="51" applyFont="1" applyFill="1" applyBorder="1" applyAlignment="1" applyProtection="1">
      <alignment horizontal="left" vertical="center" wrapText="1" indent="1"/>
      <protection/>
    </xf>
    <xf numFmtId="0" fontId="17" fillId="0" borderId="16" xfId="51" applyFont="1" applyFill="1" applyBorder="1" applyAlignment="1" applyProtection="1">
      <alignment horizontal="left" vertical="center" wrapText="1" indent="1"/>
      <protection/>
    </xf>
    <xf numFmtId="0" fontId="6" fillId="0" borderId="13" xfId="66" applyFont="1" applyFill="1" applyBorder="1" applyAlignment="1" applyProtection="1">
      <alignment horizontal="center" vertical="center" wrapText="1"/>
      <protection/>
    </xf>
    <xf numFmtId="0" fontId="86" fillId="0" borderId="0" xfId="0" applyNumberFormat="1" applyFont="1" applyFill="1" applyBorder="1" applyAlignment="1">
      <alignment horizontal="right" vertical="center"/>
    </xf>
    <xf numFmtId="0" fontId="86" fillId="0" borderId="0" xfId="0" applyNumberFormat="1" applyFont="1" applyFill="1" applyBorder="1" applyAlignment="1" applyProtection="1">
      <alignment horizontal="center" vertical="center"/>
      <protection/>
    </xf>
    <xf numFmtId="0" fontId="47" fillId="0" borderId="21" xfId="51" applyFont="1" applyFill="1" applyBorder="1" applyAlignment="1" applyProtection="1">
      <alignment horizontal="left" vertical="center" wrapText="1" indent="1"/>
      <protection/>
    </xf>
    <xf numFmtId="0" fontId="47" fillId="0" borderId="37" xfId="51" applyFont="1" applyFill="1" applyBorder="1" applyAlignment="1" applyProtection="1">
      <alignment horizontal="left" vertical="center" wrapText="1" indent="1"/>
      <protection/>
    </xf>
    <xf numFmtId="0" fontId="47" fillId="0" borderId="38" xfId="51" applyFont="1" applyFill="1" applyBorder="1" applyAlignment="1" applyProtection="1">
      <alignment horizontal="left" vertical="center" wrapText="1" indent="1"/>
      <protection/>
    </xf>
    <xf numFmtId="0" fontId="47" fillId="0" borderId="0" xfId="66" applyFont="1" applyFill="1" applyBorder="1" applyAlignment="1" applyProtection="1">
      <alignment horizontal="right" vertical="center" wrapText="1"/>
      <protection/>
    </xf>
    <xf numFmtId="0" fontId="47" fillId="0" borderId="29" xfId="66" applyFont="1" applyFill="1" applyBorder="1" applyAlignment="1" applyProtection="1">
      <alignment horizontal="right" vertical="center" wrapText="1"/>
      <protection/>
    </xf>
    <xf numFmtId="0" fontId="6" fillId="0" borderId="13" xfId="66" applyFont="1" applyFill="1" applyBorder="1" applyAlignment="1" applyProtection="1">
      <alignment horizontal="right" vertical="center" wrapText="1"/>
      <protection/>
    </xf>
    <xf numFmtId="0" fontId="0" fillId="0" borderId="13" xfId="0" applyNumberFormat="1" applyBorder="1" applyAlignment="1">
      <alignment horizontal="center" vertical="center" wrapText="1"/>
    </xf>
    <xf numFmtId="49" fontId="27" fillId="7" borderId="19" xfId="52" applyNumberFormat="1" applyFont="1" applyFill="1" applyBorder="1" applyAlignment="1" applyProtection="1">
      <alignment horizontal="center" vertical="center" wrapText="1"/>
      <protection/>
    </xf>
    <xf numFmtId="0" fontId="17" fillId="0" borderId="18" xfId="75" applyFont="1" applyBorder="1" applyAlignment="1">
      <alignment horizontal="left" vertical="center" wrapText="1" indent="1"/>
      <protection/>
    </xf>
    <xf numFmtId="0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6" fillId="7" borderId="13" xfId="74" applyFont="1" applyFill="1" applyBorder="1" applyAlignment="1" applyProtection="1">
      <alignment horizontal="center" vertical="center" wrapText="1"/>
      <protection/>
    </xf>
    <xf numFmtId="0" fontId="6" fillId="7" borderId="13" xfId="74" applyFont="1" applyFill="1" applyBorder="1" applyAlignment="1" applyProtection="1">
      <alignment horizontal="center" vertical="center"/>
      <protection/>
    </xf>
    <xf numFmtId="0" fontId="6" fillId="7" borderId="25" xfId="74" applyFont="1" applyFill="1" applyBorder="1" applyAlignment="1" applyProtection="1">
      <alignment horizontal="center" vertical="center" wrapText="1"/>
      <protection/>
    </xf>
    <xf numFmtId="0" fontId="6" fillId="7" borderId="33" xfId="74" applyFont="1" applyFill="1" applyBorder="1" applyAlignment="1" applyProtection="1">
      <alignment horizontal="center" vertical="center" wrapText="1"/>
      <protection/>
    </xf>
    <xf numFmtId="0" fontId="0" fillId="0" borderId="25" xfId="52" applyFont="1" applyFill="1" applyBorder="1" applyAlignment="1" applyProtection="1">
      <alignment horizontal="center" vertical="center" wrapText="1"/>
      <protection/>
    </xf>
    <xf numFmtId="0" fontId="0" fillId="0" borderId="33" xfId="52" applyFont="1" applyFill="1" applyBorder="1" applyAlignment="1" applyProtection="1">
      <alignment horizontal="center" vertical="center" wrapText="1"/>
      <protection/>
    </xf>
    <xf numFmtId="0" fontId="6" fillId="7" borderId="16" xfId="74" applyFont="1" applyFill="1" applyBorder="1" applyAlignment="1" applyProtection="1">
      <alignment horizontal="center" vertical="center" wrapText="1"/>
      <protection/>
    </xf>
    <xf numFmtId="0" fontId="6" fillId="7" borderId="18" xfId="74" applyFont="1" applyFill="1" applyBorder="1" applyAlignment="1" applyProtection="1">
      <alignment horizontal="center" vertical="center" wrapText="1"/>
      <protection/>
    </xf>
    <xf numFmtId="0" fontId="6" fillId="7" borderId="17" xfId="74" applyFont="1" applyFill="1" applyBorder="1" applyAlignment="1" applyProtection="1">
      <alignment horizontal="center" vertical="center" wrapText="1"/>
      <protection/>
    </xf>
    <xf numFmtId="0" fontId="0" fillId="0" borderId="13" xfId="74" applyFont="1" applyFill="1" applyBorder="1" applyAlignment="1" applyProtection="1">
      <alignment horizontal="left" vertical="center" wrapText="1"/>
      <protection/>
    </xf>
    <xf numFmtId="0" fontId="0" fillId="0" borderId="16" xfId="52" applyFont="1" applyFill="1" applyBorder="1" applyAlignment="1" applyProtection="1">
      <alignment horizontal="center" vertical="center" wrapText="1"/>
      <protection/>
    </xf>
    <xf numFmtId="0" fontId="0" fillId="0" borderId="17" xfId="52" applyFont="1" applyFill="1" applyBorder="1" applyAlignment="1" applyProtection="1">
      <alignment horizontal="center" vertical="center" wrapText="1"/>
      <protection/>
    </xf>
    <xf numFmtId="49" fontId="27" fillId="7" borderId="18" xfId="52" applyNumberFormat="1" applyFont="1" applyFill="1" applyBorder="1" applyAlignment="1" applyProtection="1">
      <alignment horizontal="center" vertical="center" wrapText="1"/>
      <protection/>
    </xf>
    <xf numFmtId="0" fontId="0" fillId="0" borderId="13" xfId="74" applyFont="1" applyFill="1" applyBorder="1" applyAlignment="1" applyProtection="1">
      <alignment horizontal="left" vertical="center" wrapText="1"/>
      <protection/>
    </xf>
    <xf numFmtId="0" fontId="0" fillId="0" borderId="16" xfId="74" applyFont="1" applyFill="1" applyBorder="1" applyAlignment="1" applyProtection="1">
      <alignment horizontal="center" vertical="center" wrapText="1"/>
      <protection/>
    </xf>
    <xf numFmtId="0" fontId="0" fillId="0" borderId="17" xfId="74" applyFont="1" applyFill="1" applyBorder="1" applyAlignment="1" applyProtection="1">
      <alignment horizontal="center" vertical="center" wrapText="1"/>
      <protection/>
    </xf>
    <xf numFmtId="0" fontId="0" fillId="0" borderId="37" xfId="74" applyFont="1" applyFill="1" applyBorder="1" applyAlignment="1" applyProtection="1">
      <alignment horizontal="left" vertical="center" wrapText="1"/>
      <protection/>
    </xf>
    <xf numFmtId="0" fontId="0" fillId="0" borderId="37" xfId="74" applyFont="1" applyFill="1" applyBorder="1" applyAlignment="1" applyProtection="1">
      <alignment horizontal="left" vertical="center" wrapText="1"/>
      <protection/>
    </xf>
    <xf numFmtId="0" fontId="0" fillId="0" borderId="33" xfId="74" applyFont="1" applyFill="1" applyBorder="1" applyAlignment="1" applyProtection="1">
      <alignment horizontal="left" vertical="center" wrapText="1"/>
      <protection/>
    </xf>
    <xf numFmtId="0" fontId="30" fillId="7" borderId="21" xfId="74" applyFont="1" applyFill="1" applyBorder="1" applyAlignment="1" applyProtection="1">
      <alignment horizontal="center" vertical="top" wrapText="1"/>
      <protection/>
    </xf>
    <xf numFmtId="49" fontId="0" fillId="7" borderId="13" xfId="74" applyNumberFormat="1" applyFont="1" applyFill="1" applyBorder="1" applyAlignment="1" applyProtection="1">
      <alignment horizontal="center" vertical="center" wrapText="1"/>
      <protection/>
    </xf>
    <xf numFmtId="0" fontId="0" fillId="38" borderId="13" xfId="49" applyNumberFormat="1" applyFont="1" applyFill="1" applyBorder="1" applyAlignment="1" applyProtection="1">
      <alignment horizontal="left" vertical="center" wrapText="1" indent="1"/>
      <protection/>
    </xf>
    <xf numFmtId="0" fontId="0" fillId="38" borderId="13" xfId="74" applyFont="1" applyFill="1" applyBorder="1" applyAlignment="1" applyProtection="1">
      <alignment horizontal="left" vertical="center" wrapText="1" indent="1"/>
      <protection/>
    </xf>
    <xf numFmtId="0" fontId="6" fillId="0" borderId="25" xfId="74" applyNumberFormat="1" applyFont="1" applyFill="1" applyBorder="1" applyAlignment="1" applyProtection="1">
      <alignment horizontal="left" vertical="top" wrapText="1"/>
      <protection/>
    </xf>
    <xf numFmtId="0" fontId="6" fillId="0" borderId="33" xfId="74" applyNumberFormat="1" applyFont="1" applyFill="1" applyBorder="1" applyAlignment="1" applyProtection="1">
      <alignment horizontal="left" vertical="top" wrapText="1"/>
      <protection/>
    </xf>
    <xf numFmtId="49" fontId="0" fillId="7" borderId="25" xfId="74" applyNumberFormat="1" applyFont="1" applyFill="1" applyBorder="1" applyAlignment="1" applyProtection="1">
      <alignment horizontal="center" vertical="center" wrapText="1"/>
      <protection/>
    </xf>
    <xf numFmtId="49" fontId="0" fillId="7" borderId="33" xfId="74" applyNumberFormat="1" applyFont="1" applyFill="1" applyBorder="1" applyAlignment="1" applyProtection="1">
      <alignment horizontal="center" vertical="center" wrapText="1"/>
      <protection/>
    </xf>
    <xf numFmtId="0" fontId="6" fillId="0" borderId="0" xfId="74" applyFont="1" applyFill="1" applyAlignment="1" applyProtection="1">
      <alignment horizontal="left" vertical="top" wrapText="1"/>
      <protection/>
    </xf>
    <xf numFmtId="0" fontId="17" fillId="0" borderId="17" xfId="75" applyFont="1" applyFill="1" applyBorder="1" applyAlignment="1">
      <alignment horizontal="left" vertical="center" wrapText="1" indent="1"/>
      <protection/>
    </xf>
    <xf numFmtId="0" fontId="17" fillId="0" borderId="13" xfId="75" applyFont="1" applyFill="1" applyBorder="1" applyAlignment="1">
      <alignment horizontal="left" vertical="center" wrapText="1" indent="1"/>
      <protection/>
    </xf>
    <xf numFmtId="0" fontId="17" fillId="0" borderId="16" xfId="75" applyFont="1" applyFill="1" applyBorder="1" applyAlignment="1">
      <alignment horizontal="left" vertical="center" wrapText="1" indent="1"/>
      <protection/>
    </xf>
    <xf numFmtId="0" fontId="6" fillId="0" borderId="13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0" fontId="6" fillId="0" borderId="13" xfId="74" applyNumberFormat="1" applyFont="1" applyFill="1" applyBorder="1" applyAlignment="1" applyProtection="1">
      <alignment horizontal="left" vertical="top" wrapText="1"/>
      <protection/>
    </xf>
    <xf numFmtId="0" fontId="63" fillId="0" borderId="0" xfId="74" applyFont="1" applyFill="1" applyBorder="1" applyAlignment="1" applyProtection="1">
      <alignment horizontal="center" vertical="center" wrapText="1"/>
      <protection/>
    </xf>
    <xf numFmtId="49" fontId="63" fillId="0" borderId="0" xfId="0" applyNumberFormat="1" applyFont="1" applyFill="1" applyBorder="1" applyAlignment="1" applyProtection="1">
      <alignment horizontal="center" vertical="center"/>
      <protection/>
    </xf>
    <xf numFmtId="0" fontId="6" fillId="0" borderId="37" xfId="74" applyNumberFormat="1" applyFont="1" applyFill="1" applyBorder="1" applyAlignment="1" applyProtection="1">
      <alignment horizontal="left" vertical="top" wrapText="1"/>
      <protection/>
    </xf>
    <xf numFmtId="0" fontId="6" fillId="0" borderId="13" xfId="64" applyFont="1" applyFill="1" applyBorder="1" applyAlignment="1" applyProtection="1">
      <alignment horizontal="center" vertical="center" wrapText="1"/>
      <protection/>
    </xf>
    <xf numFmtId="0" fontId="0" fillId="0" borderId="13" xfId="66" applyFont="1" applyFill="1" applyBorder="1" applyAlignment="1" applyProtection="1">
      <alignment horizontal="center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49" fontId="6" fillId="42" borderId="23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66" applyFont="1" applyFill="1" applyBorder="1" applyAlignment="1" applyProtection="1">
      <alignment horizontal="right" vertical="center" wrapText="1"/>
      <protection/>
    </xf>
    <xf numFmtId="49" fontId="35" fillId="43" borderId="13" xfId="0" applyFont="1" applyFill="1" applyBorder="1" applyAlignment="1" applyProtection="1">
      <alignment horizontal="center" vertical="center" textRotation="90" wrapText="1"/>
      <protection/>
    </xf>
    <xf numFmtId="0" fontId="27" fillId="7" borderId="18" xfId="52" applyNumberFormat="1" applyFont="1" applyFill="1" applyBorder="1" applyAlignment="1" applyProtection="1">
      <alignment horizontal="center" vertical="center" wrapText="1"/>
      <protection/>
    </xf>
    <xf numFmtId="0" fontId="31" fillId="0" borderId="0" xfId="74" applyFont="1" applyFill="1" applyBorder="1" applyAlignment="1" applyProtection="1">
      <alignment horizontal="center" vertical="center" wrapText="1"/>
      <protection/>
    </xf>
    <xf numFmtId="0" fontId="88" fillId="0" borderId="0" xfId="73" applyNumberFormat="1" applyFont="1" applyFill="1" applyBorder="1" applyAlignment="1" applyProtection="1">
      <alignment horizontal="left" vertical="center" wrapText="1" indent="1"/>
      <protection/>
    </xf>
    <xf numFmtId="49" fontId="6" fillId="2" borderId="13" xfId="73" applyNumberFormat="1" applyFont="1" applyFill="1" applyBorder="1" applyAlignment="1" applyProtection="1">
      <alignment horizontal="left" vertical="center" wrapText="1"/>
      <protection locked="0"/>
    </xf>
    <xf numFmtId="0" fontId="6" fillId="38" borderId="13" xfId="73" applyNumberFormat="1" applyFont="1" applyFill="1" applyBorder="1" applyAlignment="1" applyProtection="1">
      <alignment horizontal="left" vertical="center" wrapText="1"/>
      <protection/>
    </xf>
    <xf numFmtId="49" fontId="0" fillId="39" borderId="13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13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25" xfId="74" applyNumberFormat="1" applyFont="1" applyFill="1" applyBorder="1" applyAlignment="1" applyProtection="1">
      <alignment horizontal="left" vertical="center" wrapText="1"/>
      <protection locked="0"/>
    </xf>
    <xf numFmtId="49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36" fillId="7" borderId="0" xfId="74" applyFont="1" applyFill="1" applyBorder="1" applyAlignment="1" applyProtection="1">
      <alignment horizontal="center" vertical="center" wrapText="1"/>
      <protection/>
    </xf>
    <xf numFmtId="0" fontId="0" fillId="0" borderId="13" xfId="56" applyNumberFormat="1" applyFont="1" applyFill="1" applyBorder="1" applyAlignment="1" applyProtection="1">
      <alignment horizontal="center" vertical="center" wrapText="1"/>
      <protection/>
    </xf>
    <xf numFmtId="49" fontId="6" fillId="42" borderId="13" xfId="73" applyNumberFormat="1" applyFont="1" applyFill="1" applyBorder="1" applyAlignment="1" applyProtection="1">
      <alignment horizontal="center" vertical="center" wrapText="1"/>
      <protection/>
    </xf>
    <xf numFmtId="0" fontId="6" fillId="38" borderId="16" xfId="73" applyNumberFormat="1" applyFont="1" applyFill="1" applyBorder="1" applyAlignment="1" applyProtection="1">
      <alignment horizontal="left" vertical="center" wrapText="1" indent="1"/>
      <protection/>
    </xf>
    <xf numFmtId="0" fontId="6" fillId="38" borderId="18" xfId="73" applyNumberFormat="1" applyFont="1" applyFill="1" applyBorder="1" applyAlignment="1" applyProtection="1">
      <alignment horizontal="left" vertical="center" wrapText="1" indent="1"/>
      <protection/>
    </xf>
    <xf numFmtId="0" fontId="6" fillId="38" borderId="17" xfId="73" applyNumberFormat="1" applyFont="1" applyFill="1" applyBorder="1" applyAlignment="1" applyProtection="1">
      <alignment horizontal="left" vertical="center" wrapText="1" indent="1"/>
      <protection/>
    </xf>
    <xf numFmtId="0" fontId="48" fillId="0" borderId="19" xfId="73" applyNumberFormat="1" applyFont="1" applyFill="1" applyBorder="1" applyAlignment="1" applyProtection="1">
      <alignment horizontal="left" vertical="center" wrapText="1" indent="1"/>
      <protection/>
    </xf>
    <xf numFmtId="0" fontId="27" fillId="7" borderId="29" xfId="52" applyNumberFormat="1" applyFont="1" applyFill="1" applyBorder="1" applyAlignment="1" applyProtection="1">
      <alignment horizontal="center" vertical="center" wrapText="1"/>
      <protection/>
    </xf>
    <xf numFmtId="0" fontId="6" fillId="0" borderId="16" xfId="64" applyFont="1" applyFill="1" applyBorder="1" applyAlignment="1" applyProtection="1">
      <alignment horizontal="center" vertical="center" wrapText="1"/>
      <protection/>
    </xf>
    <xf numFmtId="0" fontId="6" fillId="0" borderId="18" xfId="64" applyFont="1" applyFill="1" applyBorder="1" applyAlignment="1" applyProtection="1">
      <alignment horizontal="center" vertical="center" wrapText="1"/>
      <protection/>
    </xf>
    <xf numFmtId="0" fontId="40" fillId="0" borderId="0" xfId="66" applyFont="1" applyFill="1" applyBorder="1" applyAlignment="1" applyProtection="1">
      <alignment horizontal="center" vertical="center" wrapText="1"/>
      <protection/>
    </xf>
    <xf numFmtId="0" fontId="0" fillId="7" borderId="13" xfId="56" applyNumberFormat="1" applyFont="1" applyFill="1" applyBorder="1" applyAlignment="1" applyProtection="1">
      <alignment horizontal="center" vertical="center" wrapText="1"/>
      <protection/>
    </xf>
    <xf numFmtId="0" fontId="0" fillId="41" borderId="13" xfId="66" applyFont="1" applyFill="1" applyBorder="1" applyAlignment="1" applyProtection="1">
      <alignment horizontal="center" vertical="center" wrapText="1"/>
      <protection/>
    </xf>
    <xf numFmtId="0" fontId="6" fillId="41" borderId="13" xfId="66" applyFont="1" applyFill="1" applyBorder="1" applyAlignment="1" applyProtection="1">
      <alignment horizontal="center" vertical="center" wrapText="1"/>
      <protection/>
    </xf>
    <xf numFmtId="0" fontId="63" fillId="0" borderId="0" xfId="66" applyFont="1" applyFill="1" applyBorder="1" applyAlignment="1" applyProtection="1">
      <alignment horizontal="right" vertical="center" wrapText="1"/>
      <protection/>
    </xf>
    <xf numFmtId="0" fontId="63" fillId="0" borderId="0" xfId="73" applyNumberFormat="1" applyFont="1" applyFill="1" applyBorder="1" applyAlignment="1" applyProtection="1">
      <alignment horizontal="center" vertical="center" wrapText="1"/>
      <protection/>
    </xf>
    <xf numFmtId="0" fontId="6" fillId="0" borderId="0" xfId="73" applyNumberFormat="1" applyFont="1" applyFill="1" applyBorder="1" applyAlignment="1" applyProtection="1">
      <alignment horizontal="center" vertical="center" wrapText="1"/>
      <protection/>
    </xf>
    <xf numFmtId="0" fontId="63" fillId="0" borderId="0" xfId="74" applyFont="1" applyFill="1" applyAlignment="1" applyProtection="1">
      <alignment horizontal="center" vertical="center" wrapText="1"/>
      <protection/>
    </xf>
    <xf numFmtId="0" fontId="31" fillId="0" borderId="13" xfId="74" applyFont="1" applyFill="1" applyBorder="1" applyAlignment="1" applyProtection="1">
      <alignment horizontal="center" vertical="center" wrapText="1"/>
      <protection/>
    </xf>
    <xf numFmtId="0" fontId="6" fillId="38" borderId="13" xfId="74" applyNumberFormat="1" applyFont="1" applyFill="1" applyBorder="1" applyAlignment="1" applyProtection="1">
      <alignment horizontal="left" vertical="center" wrapText="1"/>
      <protection/>
    </xf>
    <xf numFmtId="0" fontId="6" fillId="38" borderId="33" xfId="66" applyNumberFormat="1" applyFont="1" applyFill="1" applyBorder="1" applyAlignment="1" applyProtection="1">
      <alignment horizontal="left" vertical="center" wrapText="1"/>
      <protection/>
    </xf>
    <xf numFmtId="0" fontId="6" fillId="0" borderId="0" xfId="74" applyFont="1" applyFill="1" applyAlignment="1" applyProtection="1">
      <alignment horizontal="center" vertical="top" wrapText="1"/>
      <protection/>
    </xf>
    <xf numFmtId="0" fontId="36" fillId="7" borderId="0" xfId="74" applyFont="1" applyFill="1" applyBorder="1" applyAlignment="1" applyProtection="1">
      <alignment horizontal="center" vertical="top" wrapText="1"/>
      <protection/>
    </xf>
    <xf numFmtId="0" fontId="6" fillId="7" borderId="13" xfId="74" applyNumberFormat="1" applyFont="1" applyFill="1" applyBorder="1" applyAlignment="1" applyProtection="1">
      <alignment horizontal="left" vertical="center" wrapText="1"/>
      <protection/>
    </xf>
    <xf numFmtId="49" fontId="6" fillId="39" borderId="13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13" xfId="74" applyNumberFormat="1" applyFont="1" applyFill="1" applyBorder="1" applyAlignment="1" applyProtection="1">
      <alignment horizontal="center" vertical="center" wrapText="1"/>
      <protection/>
    </xf>
    <xf numFmtId="4" fontId="6" fillId="0" borderId="13" xfId="74" applyNumberFormat="1" applyFont="1" applyFill="1" applyBorder="1" applyAlignment="1" applyProtection="1">
      <alignment horizontal="right" vertical="center" wrapText="1"/>
      <protection/>
    </xf>
    <xf numFmtId="49" fontId="6" fillId="0" borderId="13" xfId="0" applyFont="1" applyFill="1" applyBorder="1" applyAlignment="1" applyProtection="1">
      <alignment horizontal="center" vertical="center"/>
      <protection/>
    </xf>
    <xf numFmtId="4" fontId="6" fillId="39" borderId="13" xfId="74" applyNumberFormat="1" applyFont="1" applyFill="1" applyBorder="1" applyAlignment="1" applyProtection="1">
      <alignment horizontal="right" vertical="center" wrapText="1"/>
      <protection locked="0"/>
    </xf>
    <xf numFmtId="0" fontId="6" fillId="0" borderId="25" xfId="74" applyNumberFormat="1" applyFont="1" applyFill="1" applyBorder="1" applyAlignment="1" applyProtection="1">
      <alignment horizontal="right" vertical="center" wrapText="1"/>
      <protection/>
    </xf>
    <xf numFmtId="0" fontId="6" fillId="0" borderId="37" xfId="74" applyNumberFormat="1" applyFont="1" applyFill="1" applyBorder="1" applyAlignment="1" applyProtection="1">
      <alignment horizontal="right" vertical="center" wrapText="1"/>
      <protection/>
    </xf>
    <xf numFmtId="0" fontId="6" fillId="0" borderId="33" xfId="74" applyNumberFormat="1" applyFont="1" applyFill="1" applyBorder="1" applyAlignment="1" applyProtection="1">
      <alignment horizontal="right" vertical="center" wrapText="1"/>
      <protection/>
    </xf>
    <xf numFmtId="0" fontId="48" fillId="0" borderId="0" xfId="73" applyNumberFormat="1" applyFont="1" applyFill="1" applyBorder="1" applyAlignment="1" applyProtection="1">
      <alignment horizontal="left" vertical="center" wrapText="1" indent="1"/>
      <protection/>
    </xf>
    <xf numFmtId="4" fontId="6" fillId="0" borderId="25" xfId="74" applyNumberFormat="1" applyFont="1" applyFill="1" applyBorder="1" applyAlignment="1" applyProtection="1">
      <alignment horizontal="right" vertical="center" wrapText="1"/>
      <protection/>
    </xf>
    <xf numFmtId="4" fontId="6" fillId="0" borderId="33" xfId="74" applyNumberFormat="1" applyFont="1" applyFill="1" applyBorder="1" applyAlignment="1" applyProtection="1">
      <alignment horizontal="right" vertical="center" wrapText="1"/>
      <protection/>
    </xf>
    <xf numFmtId="0" fontId="6" fillId="38" borderId="17" xfId="66" applyNumberFormat="1" applyFont="1" applyFill="1" applyBorder="1" applyAlignment="1" applyProtection="1">
      <alignment horizontal="left" vertical="center" wrapText="1"/>
      <protection/>
    </xf>
    <xf numFmtId="0" fontId="6" fillId="38" borderId="13" xfId="66" applyNumberFormat="1" applyFont="1" applyFill="1" applyBorder="1" applyAlignment="1" applyProtection="1">
      <alignment horizontal="left" vertical="center" wrapText="1"/>
      <protection/>
    </xf>
    <xf numFmtId="49" fontId="6" fillId="2" borderId="33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13" xfId="0" applyNumberFormat="1" applyFont="1" applyFill="1" applyBorder="1" applyAlignment="1" applyProtection="1">
      <alignment horizontal="left" vertical="center" wrapText="1" indent="3"/>
      <protection locked="0"/>
    </xf>
    <xf numFmtId="0" fontId="36" fillId="0" borderId="13" xfId="74" applyFont="1" applyFill="1" applyBorder="1" applyAlignment="1" applyProtection="1">
      <alignment horizontal="center" vertical="center" wrapText="1"/>
      <protection/>
    </xf>
    <xf numFmtId="0" fontId="6" fillId="0" borderId="25" xfId="74" applyNumberFormat="1" applyFont="1" applyFill="1" applyBorder="1" applyAlignment="1" applyProtection="1">
      <alignment horizontal="center" vertical="center" wrapText="1"/>
      <protection/>
    </xf>
    <xf numFmtId="0" fontId="6" fillId="0" borderId="37" xfId="74" applyNumberFormat="1" applyFont="1" applyFill="1" applyBorder="1" applyAlignment="1" applyProtection="1">
      <alignment horizontal="center" vertical="center" wrapText="1"/>
      <protection/>
    </xf>
    <xf numFmtId="0" fontId="6" fillId="0" borderId="33" xfId="74" applyNumberFormat="1" applyFont="1" applyFill="1" applyBorder="1" applyAlignment="1" applyProtection="1">
      <alignment horizontal="center" vertical="center" wrapText="1"/>
      <protection/>
    </xf>
    <xf numFmtId="0" fontId="6" fillId="38" borderId="17" xfId="74" applyNumberFormat="1" applyFont="1" applyFill="1" applyBorder="1" applyAlignment="1" applyProtection="1">
      <alignment horizontal="left" vertical="center" wrapText="1"/>
      <protection/>
    </xf>
    <xf numFmtId="0" fontId="6" fillId="7" borderId="33" xfId="74" applyNumberFormat="1" applyFont="1" applyFill="1" applyBorder="1" applyAlignment="1" applyProtection="1">
      <alignment horizontal="left" vertical="center" wrapText="1"/>
      <protection/>
    </xf>
    <xf numFmtId="0" fontId="48" fillId="0" borderId="29" xfId="73" applyNumberFormat="1" applyFont="1" applyFill="1" applyBorder="1" applyAlignment="1" applyProtection="1">
      <alignment horizontal="left" vertical="center" wrapText="1" indent="1"/>
      <protection/>
    </xf>
    <xf numFmtId="0" fontId="17" fillId="0" borderId="18" xfId="51" applyFont="1" applyFill="1" applyBorder="1" applyAlignment="1" applyProtection="1">
      <alignment horizontal="left" vertical="center" wrapText="1" indent="1"/>
      <protection/>
    </xf>
    <xf numFmtId="49" fontId="6" fillId="0" borderId="0" xfId="60" applyBorder="1" applyAlignment="1" applyProtection="1">
      <alignment horizontal="left" vertical="top" wrapText="1"/>
      <protection/>
    </xf>
    <xf numFmtId="0" fontId="6" fillId="7" borderId="13" xfId="67" applyNumberFormat="1" applyFont="1" applyFill="1" applyBorder="1" applyAlignment="1" applyProtection="1">
      <alignment horizontal="center" vertical="center" wrapText="1"/>
      <protection/>
    </xf>
    <xf numFmtId="49" fontId="6" fillId="0" borderId="0" xfId="60" applyFont="1" applyAlignment="1">
      <alignment horizontal="left" vertical="top" wrapText="1"/>
      <protection/>
    </xf>
    <xf numFmtId="49" fontId="6" fillId="42" borderId="39" xfId="73" applyNumberFormat="1" applyFont="1" applyFill="1" applyBorder="1" applyAlignment="1" applyProtection="1">
      <alignment horizontal="center" vertical="center" wrapText="1"/>
      <protection/>
    </xf>
    <xf numFmtId="49" fontId="6" fillId="42" borderId="40" xfId="73" applyNumberFormat="1" applyFont="1" applyFill="1" applyBorder="1" applyAlignment="1" applyProtection="1">
      <alignment horizontal="center" vertical="center" wrapText="1"/>
      <protection/>
    </xf>
    <xf numFmtId="0" fontId="6" fillId="38" borderId="16" xfId="73" applyNumberFormat="1" applyFont="1" applyFill="1" applyBorder="1" applyAlignment="1" applyProtection="1">
      <alignment horizontal="left" vertical="center" wrapText="1"/>
      <protection/>
    </xf>
    <xf numFmtId="0" fontId="6" fillId="38" borderId="18" xfId="73" applyNumberFormat="1" applyFont="1" applyFill="1" applyBorder="1" applyAlignment="1" applyProtection="1">
      <alignment horizontal="left" vertical="center" wrapText="1"/>
      <protection/>
    </xf>
    <xf numFmtId="49" fontId="6" fillId="2" borderId="16" xfId="73" applyNumberFormat="1" applyFont="1" applyFill="1" applyBorder="1" applyAlignment="1" applyProtection="1">
      <alignment horizontal="left" vertical="center" wrapText="1"/>
      <protection locked="0"/>
    </xf>
    <xf numFmtId="49" fontId="6" fillId="2" borderId="18" xfId="73" applyNumberFormat="1" applyFont="1" applyFill="1" applyBorder="1" applyAlignment="1" applyProtection="1">
      <alignment horizontal="left" vertical="center" wrapText="1"/>
      <protection locked="0"/>
    </xf>
    <xf numFmtId="0" fontId="6" fillId="39" borderId="16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18" xfId="74" applyNumberFormat="1" applyFont="1" applyFill="1" applyBorder="1" applyAlignment="1" applyProtection="1">
      <alignment horizontal="left" vertical="center" wrapText="1"/>
      <protection locked="0"/>
    </xf>
    <xf numFmtId="0" fontId="6" fillId="38" borderId="41" xfId="73" applyNumberFormat="1" applyFont="1" applyFill="1" applyBorder="1" applyAlignment="1" applyProtection="1">
      <alignment horizontal="left" vertical="center" wrapText="1"/>
      <protection/>
    </xf>
    <xf numFmtId="0" fontId="6" fillId="38" borderId="17" xfId="73" applyNumberFormat="1" applyFont="1" applyFill="1" applyBorder="1" applyAlignment="1" applyProtection="1">
      <alignment horizontal="left" vertical="center" wrapText="1"/>
      <protection/>
    </xf>
    <xf numFmtId="0" fontId="6" fillId="0" borderId="25" xfId="74" applyNumberFormat="1" applyFont="1" applyFill="1" applyBorder="1" applyAlignment="1" applyProtection="1">
      <alignment horizontal="left" vertical="center" wrapText="1"/>
      <protection/>
    </xf>
    <xf numFmtId="0" fontId="6" fillId="0" borderId="37" xfId="74" applyNumberFormat="1" applyFont="1" applyFill="1" applyBorder="1" applyAlignment="1" applyProtection="1">
      <alignment horizontal="left" vertical="center" wrapText="1"/>
      <protection/>
    </xf>
    <xf numFmtId="0" fontId="6" fillId="0" borderId="33" xfId="74" applyNumberFormat="1" applyFont="1" applyFill="1" applyBorder="1" applyAlignment="1" applyProtection="1">
      <alignment horizontal="left" vertical="center" wrapText="1"/>
      <protection/>
    </xf>
    <xf numFmtId="49" fontId="0" fillId="42" borderId="25" xfId="73" applyNumberFormat="1" applyFont="1" applyFill="1" applyBorder="1" applyAlignment="1" applyProtection="1">
      <alignment horizontal="center" vertical="center" wrapText="1"/>
      <protection locked="0"/>
    </xf>
    <xf numFmtId="49" fontId="0" fillId="42" borderId="33" xfId="73" applyNumberFormat="1" applyFont="1" applyFill="1" applyBorder="1" applyAlignment="1" applyProtection="1">
      <alignment horizontal="center" vertical="center" wrapText="1"/>
      <protection locked="0"/>
    </xf>
    <xf numFmtId="0" fontId="6" fillId="39" borderId="31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29" xfId="74" applyNumberFormat="1" applyFont="1" applyFill="1" applyBorder="1" applyAlignment="1" applyProtection="1">
      <alignment horizontal="left" vertical="center" wrapText="1"/>
      <protection locked="0"/>
    </xf>
    <xf numFmtId="0" fontId="6" fillId="39" borderId="32" xfId="74" applyNumberFormat="1" applyFont="1" applyFill="1" applyBorder="1" applyAlignment="1" applyProtection="1">
      <alignment horizontal="left" vertical="center" wrapText="1"/>
      <protection locked="0"/>
    </xf>
    <xf numFmtId="4" fontId="6" fillId="39" borderId="13" xfId="74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74" applyNumberFormat="1" applyFont="1" applyFill="1" applyBorder="1" applyAlignment="1" applyProtection="1">
      <alignment horizontal="center" vertical="center" wrapText="1"/>
      <protection/>
    </xf>
    <xf numFmtId="0" fontId="31" fillId="0" borderId="17" xfId="74" applyFont="1" applyFill="1" applyBorder="1" applyAlignment="1" applyProtection="1">
      <alignment horizontal="center" vertical="center" wrapText="1"/>
      <protection/>
    </xf>
    <xf numFmtId="0" fontId="0" fillId="0" borderId="13" xfId="0" applyNumberFormat="1" applyFill="1" applyBorder="1" applyAlignment="1" applyProtection="1">
      <alignment horizontal="center" vertical="center"/>
      <protection/>
    </xf>
    <xf numFmtId="49" fontId="6" fillId="2" borderId="13" xfId="52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Fill="1" applyBorder="1" applyAlignment="1" applyProtection="1">
      <alignment horizontal="left" vertical="top"/>
      <protection locked="0"/>
    </xf>
    <xf numFmtId="0" fontId="6" fillId="41" borderId="13" xfId="64" applyFont="1" applyFill="1" applyBorder="1" applyAlignment="1" applyProtection="1">
      <alignment horizontal="center" vertical="center" wrapText="1"/>
      <protection/>
    </xf>
    <xf numFmtId="0" fontId="27" fillId="7" borderId="19" xfId="52" applyNumberFormat="1" applyFont="1" applyFill="1" applyBorder="1" applyAlignment="1" applyProtection="1">
      <alignment horizontal="center" vertical="center" wrapText="1"/>
      <protection/>
    </xf>
    <xf numFmtId="0" fontId="0" fillId="39" borderId="13" xfId="0" applyNumberFormat="1" applyFill="1" applyBorder="1" applyAlignment="1" applyProtection="1">
      <alignment horizontal="left" vertical="center" wrapText="1"/>
      <protection locked="0"/>
    </xf>
    <xf numFmtId="49" fontId="0" fillId="39" borderId="13" xfId="0" applyNumberFormat="1" applyFill="1" applyBorder="1" applyAlignment="1" applyProtection="1">
      <alignment horizontal="left" vertical="center" wrapText="1"/>
      <protection locked="0"/>
    </xf>
    <xf numFmtId="0" fontId="6" fillId="39" borderId="13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Border="1" applyAlignment="1">
      <alignment horizontal="left" vertical="top"/>
    </xf>
    <xf numFmtId="0" fontId="6" fillId="42" borderId="13" xfId="73" applyNumberFormat="1" applyFont="1" applyFill="1" applyBorder="1" applyAlignment="1" applyProtection="1">
      <alignment horizontal="left" vertical="center" wrapText="1"/>
      <protection/>
    </xf>
    <xf numFmtId="49" fontId="0" fillId="42" borderId="13" xfId="0" applyFill="1" applyBorder="1" applyAlignment="1" applyProtection="1">
      <alignment horizontal="left" vertical="top"/>
      <protection/>
    </xf>
    <xf numFmtId="0" fontId="6" fillId="0" borderId="13" xfId="52" applyNumberFormat="1" applyFont="1" applyFill="1" applyBorder="1" applyAlignment="1" applyProtection="1">
      <alignment horizontal="left" vertical="center" wrapText="1"/>
      <protection/>
    </xf>
    <xf numFmtId="0" fontId="6" fillId="0" borderId="13" xfId="73" applyNumberFormat="1" applyFont="1" applyFill="1" applyBorder="1" applyAlignment="1" applyProtection="1">
      <alignment horizontal="left" vertical="center" wrapText="1"/>
      <protection/>
    </xf>
    <xf numFmtId="0" fontId="6" fillId="42" borderId="13" xfId="73" applyNumberFormat="1" applyFont="1" applyFill="1" applyBorder="1" applyAlignment="1" applyProtection="1">
      <alignment horizontal="center" vertical="center" wrapText="1"/>
      <protection/>
    </xf>
    <xf numFmtId="0" fontId="6" fillId="0" borderId="13" xfId="73" applyNumberFormat="1" applyFont="1" applyFill="1" applyBorder="1" applyAlignment="1" applyProtection="1">
      <alignment horizontal="center" vertical="center" wrapText="1"/>
      <protection/>
    </xf>
    <xf numFmtId="0" fontId="6" fillId="7" borderId="0" xfId="74" applyFont="1" applyFill="1" applyBorder="1" applyAlignment="1" applyProtection="1">
      <alignment horizontal="center" vertical="center" wrapText="1"/>
      <protection/>
    </xf>
    <xf numFmtId="49" fontId="6" fillId="2" borderId="17" xfId="73" applyNumberFormat="1" applyFont="1" applyFill="1" applyBorder="1" applyAlignment="1" applyProtection="1">
      <alignment horizontal="left" vertical="center" wrapText="1"/>
      <protection locked="0"/>
    </xf>
    <xf numFmtId="0" fontId="6" fillId="39" borderId="17" xfId="74" applyNumberFormat="1" applyFont="1" applyFill="1" applyBorder="1" applyAlignment="1" applyProtection="1">
      <alignment horizontal="left" vertical="center" wrapText="1"/>
      <protection locked="0"/>
    </xf>
    <xf numFmtId="49" fontId="6" fillId="42" borderId="42" xfId="73" applyNumberFormat="1" applyFont="1" applyFill="1" applyBorder="1" applyAlignment="1" applyProtection="1">
      <alignment horizontal="center" vertical="center" wrapText="1"/>
      <protection/>
    </xf>
    <xf numFmtId="49" fontId="6" fillId="42" borderId="34" xfId="73" applyNumberFormat="1" applyFont="1" applyFill="1" applyBorder="1" applyAlignment="1" applyProtection="1">
      <alignment horizontal="center" vertical="center" wrapText="1"/>
      <protection/>
    </xf>
    <xf numFmtId="0" fontId="6" fillId="38" borderId="16" xfId="74" applyNumberFormat="1" applyFont="1" applyFill="1" applyBorder="1" applyAlignment="1" applyProtection="1">
      <alignment horizontal="left" vertical="center" wrapText="1"/>
      <protection/>
    </xf>
    <xf numFmtId="0" fontId="6" fillId="38" borderId="18" xfId="74" applyNumberFormat="1" applyFont="1" applyFill="1" applyBorder="1" applyAlignment="1" applyProtection="1">
      <alignment horizontal="left" vertical="center" wrapText="1"/>
      <protection/>
    </xf>
    <xf numFmtId="0" fontId="6" fillId="38" borderId="41" xfId="66" applyNumberFormat="1" applyFont="1" applyFill="1" applyBorder="1" applyAlignment="1" applyProtection="1">
      <alignment horizontal="left" vertical="center" wrapText="1"/>
      <protection/>
    </xf>
    <xf numFmtId="0" fontId="6" fillId="38" borderId="18" xfId="66" applyNumberFormat="1" applyFont="1" applyFill="1" applyBorder="1" applyAlignment="1" applyProtection="1">
      <alignment horizontal="left" vertical="center" wrapText="1"/>
      <protection/>
    </xf>
    <xf numFmtId="14" fontId="6" fillId="38" borderId="13" xfId="73" applyNumberFormat="1" applyFont="1" applyFill="1" applyBorder="1" applyAlignment="1" applyProtection="1">
      <alignment horizontal="left" vertical="center" wrapText="1" indent="1"/>
      <protection/>
    </xf>
    <xf numFmtId="0" fontId="27" fillId="0" borderId="21" xfId="74" applyFont="1" applyFill="1" applyBorder="1" applyAlignment="1" applyProtection="1">
      <alignment horizontal="center" vertical="top" wrapText="1"/>
      <protection/>
    </xf>
    <xf numFmtId="0" fontId="27" fillId="0" borderId="0" xfId="74" applyFont="1" applyFill="1" applyBorder="1" applyAlignment="1" applyProtection="1">
      <alignment horizontal="center" vertical="top" wrapText="1"/>
      <protection/>
    </xf>
    <xf numFmtId="14" fontId="42" fillId="0" borderId="13" xfId="73" applyNumberFormat="1" applyFont="1" applyFill="1" applyBorder="1" applyAlignment="1" applyProtection="1">
      <alignment horizontal="center" vertical="center" wrapText="1"/>
      <protection/>
    </xf>
    <xf numFmtId="0" fontId="8" fillId="40" borderId="13" xfId="0" applyNumberFormat="1" applyFont="1" applyFill="1" applyBorder="1" applyAlignment="1" applyProtection="1">
      <alignment horizontal="center" vertical="center" wrapText="1"/>
      <protection/>
    </xf>
  </cellXfs>
  <cellStyles count="107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 1" xfId="20"/>
    <cellStyle name=" 1 2" xfId="21"/>
    <cellStyle name=" 1_Stage1" xfId="22"/>
    <cellStyle name="_Model_RAB Мой_PR.PROG.WARM.NOTCOMBI.2012.2.16_v1.4(04.04.11) " xfId="23"/>
    <cellStyle name="_Model_RAB Мой_Книга2_PR.PROG.WARM.NOTCOMBI.2012.2.16_v1.4(04.04.11) " xfId="24"/>
    <cellStyle name="_Model_RAB_MRSK_svod_PR.PROG.WARM.NOTCOMBI.2012.2.16_v1.4(04.04.11) " xfId="25"/>
    <cellStyle name="_Model_RAB_MRSK_svod_Книга2_PR.PROG.WARM.NOTCOMBI.2012.2.16_v1.4(04.04.11) " xfId="26"/>
    <cellStyle name="_МОДЕЛЬ_1 (2)_PR.PROG.WARM.NOTCOMBI.2012.2.16_v1.4(04.04.11) " xfId="27"/>
    <cellStyle name="_МОДЕЛЬ_1 (2)_Книга2_PR.PROG.WARM.NOTCOMBI.2012.2.16_v1.4(04.04.11) " xfId="28"/>
    <cellStyle name="_пр 5 тариф RAB_PR.PROG.WARM.NOTCOMBI.2012.2.16_v1.4(04.04.11) " xfId="29"/>
    <cellStyle name="_пр 5 тариф RAB_Книга2_PR.PROG.WARM.NOTCOMBI.2012.2.16_v1.4(04.04.11) " xfId="30"/>
    <cellStyle name="_Расчет RAB_22072008_PR.PROG.WARM.NOTCOMBI.2012.2.16_v1.4(04.04.11) " xfId="31"/>
    <cellStyle name="_Расчет RAB_22072008_Книга2_PR.PROG.WARM.NOTCOMBI.2012.2.16_v1.4(04.04.11) " xfId="32"/>
    <cellStyle name="_Расчет RAB_Лен и МОЭСК_с 2010 года_14.04.2009_со сглаж_version 3.0_без ФСК_PR.PROG.WARM.NOTCOMBI.2012.2.16_v1.4(04.04.11) " xfId="33"/>
    <cellStyle name="_Расчет RAB_Лен и МОЭСК_с 2010 года_14.04.2009_со сглаж_version 3.0_без ФСК_Книга2_PR.PROG.WARM.NOTCOMBI.2012.2.16_v1.4(04.04.11) " xfId="34"/>
    <cellStyle name="Currency [0]" xfId="35"/>
    <cellStyle name="currency1" xfId="36"/>
    <cellStyle name="Currency2" xfId="37"/>
    <cellStyle name="currency3" xfId="38"/>
    <cellStyle name="currency4" xfId="39"/>
    <cellStyle name="Followed Hyperlink" xfId="40"/>
    <cellStyle name="Header 3" xfId="41"/>
    <cellStyle name="Hyperlink" xfId="42"/>
    <cellStyle name="normal" xfId="43"/>
    <cellStyle name="Normal1" xfId="44"/>
    <cellStyle name="Normal2" xfId="45"/>
    <cellStyle name="Percent1" xfId="46"/>
    <cellStyle name="Title 4" xfId="47"/>
    <cellStyle name="Ввод " xfId="48"/>
    <cellStyle name="Hyperlink" xfId="49"/>
    <cellStyle name="Гиперссылка 2 2" xfId="50"/>
    <cellStyle name="Заголовок" xfId="51"/>
    <cellStyle name="ЗаголовокСтолбца" xfId="52"/>
    <cellStyle name="Значение" xfId="53"/>
    <cellStyle name="Обычный 10" xfId="54"/>
    <cellStyle name="Обычный 12 2" xfId="55"/>
    <cellStyle name="Обычный 14" xfId="56"/>
    <cellStyle name="Обычный 15" xfId="57"/>
    <cellStyle name="Обычный 2" xfId="58"/>
    <cellStyle name="Обычный 2 2" xfId="59"/>
    <cellStyle name="Обычный 3" xfId="60"/>
    <cellStyle name="Обычный 3 2" xfId="61"/>
    <cellStyle name="Обычный 3 3" xfId="62"/>
    <cellStyle name="Обычный 4" xfId="63"/>
    <cellStyle name="Обычный_BALANCE.WARM.2007YEAR(FACT)" xfId="64"/>
    <cellStyle name="Обычный_INVEST.WARM.PLAN.4.78(v0.1)" xfId="65"/>
    <cellStyle name="Обычный_JKH.OPEN.INFO.HVS(v3.5)_цены161210" xfId="66"/>
    <cellStyle name="Обычный_JKH.OPEN.INFO.PRICE.VO_v4.0(10.02.11)" xfId="67"/>
    <cellStyle name="Обычный_KRU.TARIFF.FACT-0.3" xfId="68"/>
    <cellStyle name="Обычный_MINENERGO.340.PRIL79(v0.1)" xfId="69"/>
    <cellStyle name="Обычный_PREDEL.JKH.2010(v1.3)" xfId="70"/>
    <cellStyle name="Обычный_razrabotka_sablonov_po_WKU" xfId="71"/>
    <cellStyle name="Обычный_SIMPLE_1_massive2" xfId="72"/>
    <cellStyle name="Обычный_ЖКУ_проект3" xfId="73"/>
    <cellStyle name="Обычный_Мониторинг инвестиций" xfId="74"/>
    <cellStyle name="Обычный_Шаблон по источникам для Модуля Реестр (2)" xfId="75"/>
    <cellStyle name="Title" xfId="76"/>
    <cellStyle name="Head 1" xfId="77"/>
    <cellStyle name="Head 2" xfId="78"/>
    <cellStyle name="Head 3" xfId="79"/>
    <cellStyle name="Head 4" xfId="80"/>
    <cellStyle name="Хороший" xfId="81"/>
    <cellStyle name="Плохой" xfId="82"/>
    <cellStyle name="Нейтральный" xfId="83"/>
    <cellStyle name="Вывод" xfId="84"/>
    <cellStyle name="Вычисление" xfId="85"/>
    <cellStyle name="Связанная ячейка" xfId="86"/>
    <cellStyle name="Контрольная ячейка" xfId="87"/>
    <cellStyle name="Warning Text" xfId="88"/>
    <cellStyle name="Note" xfId="89"/>
    <cellStyle name="Пояснение" xfId="90"/>
    <cellStyle name="Итог" xfId="91"/>
    <cellStyle name="Акцент1" xfId="92"/>
    <cellStyle name="20% — акцент1" xfId="93"/>
    <cellStyle name="40% — акцент1" xfId="94"/>
    <cellStyle name="60% — акцент1" xfId="95"/>
    <cellStyle name="Акцент2" xfId="96"/>
    <cellStyle name="20% — акцент2" xfId="97"/>
    <cellStyle name="40% — акцент2" xfId="98"/>
    <cellStyle name="60% — акцент2" xfId="99"/>
    <cellStyle name="Акцент3" xfId="100"/>
    <cellStyle name="20% — акцент3" xfId="101"/>
    <cellStyle name="40% — акцент3" xfId="102"/>
    <cellStyle name="60% — акцент3" xfId="103"/>
    <cellStyle name="Акцент4" xfId="104"/>
    <cellStyle name="20% — акцент4" xfId="105"/>
    <cellStyle name="40% — акцент4" xfId="106"/>
    <cellStyle name="60% — акцент4" xfId="107"/>
    <cellStyle name="Акцент5" xfId="108"/>
    <cellStyle name="20% — акцент5" xfId="109"/>
    <cellStyle name="40% — акцент5" xfId="110"/>
    <cellStyle name="60% — акцент5" xfId="111"/>
    <cellStyle name="Акцент6" xfId="112"/>
    <cellStyle name="20% — акцент6" xfId="113"/>
    <cellStyle name="40% — акцент6" xfId="114"/>
    <cellStyle name="60% — акцент6" xfId="115"/>
    <cellStyle name="Comma" xfId="116"/>
    <cellStyle name="Comma [0]" xfId="117"/>
    <cellStyle name="Currency" xfId="118"/>
    <cellStyle name="Currency [0]" xfId="119"/>
    <cellStyle name="Percent" xfId="12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0" Type="http://schemas.openxmlformats.org/officeDocument/2006/relationships/worksheet" Target="worksheets/sheet48.xml" /><Relationship Id="rId23" Type="http://schemas.openxmlformats.org/officeDocument/2006/relationships/worksheet" Target="worksheets/sheet21.xml" /><Relationship Id="rId19" Type="http://schemas.openxmlformats.org/officeDocument/2006/relationships/worksheet" Target="worksheets/sheet17.xml" /><Relationship Id="rId38" Type="http://schemas.openxmlformats.org/officeDocument/2006/relationships/worksheet" Target="worksheets/sheet36.xml" /><Relationship Id="rId41" Type="http://schemas.openxmlformats.org/officeDocument/2006/relationships/worksheet" Target="worksheets/sheet39.xml" /><Relationship Id="rId36" Type="http://schemas.openxmlformats.org/officeDocument/2006/relationships/worksheet" Target="worksheets/sheet34.xml" /><Relationship Id="rId32" Type="http://schemas.openxmlformats.org/officeDocument/2006/relationships/worksheet" Target="worksheets/sheet30.xml" /><Relationship Id="rId40" Type="http://schemas.openxmlformats.org/officeDocument/2006/relationships/worksheet" Target="worksheets/sheet38.xml" /><Relationship Id="rId14" Type="http://schemas.openxmlformats.org/officeDocument/2006/relationships/worksheet" Target="worksheets/sheet12.xml" /><Relationship Id="rId48" Type="http://schemas.openxmlformats.org/officeDocument/2006/relationships/worksheet" Target="worksheets/sheet46.xml" /><Relationship Id="rId37" Type="http://schemas.openxmlformats.org/officeDocument/2006/relationships/worksheet" Target="worksheets/sheet35.xml" /><Relationship Id="rId11" Type="http://schemas.openxmlformats.org/officeDocument/2006/relationships/worksheet" Target="worksheets/sheet9.xml" /><Relationship Id="rId21" Type="http://schemas.openxmlformats.org/officeDocument/2006/relationships/worksheet" Target="worksheets/sheet19.xml" /><Relationship Id="rId54" Type="http://schemas.openxmlformats.org/officeDocument/2006/relationships/worksheet" Target="worksheets/sheet52.xml" /><Relationship Id="rId59" Type="http://schemas.openxmlformats.org/officeDocument/2006/relationships/calcChain" Target="calcChain.xml" /><Relationship Id="rId29" Type="http://schemas.openxmlformats.org/officeDocument/2006/relationships/worksheet" Target="worksheets/sheet27.xml" /><Relationship Id="rId56" Type="http://schemas.openxmlformats.org/officeDocument/2006/relationships/worksheet" Target="worksheets/sheet54.xml" /><Relationship Id="rId8" Type="http://schemas.openxmlformats.org/officeDocument/2006/relationships/worksheet" Target="worksheets/sheet6.xml" /><Relationship Id="rId49" Type="http://schemas.openxmlformats.org/officeDocument/2006/relationships/worksheet" Target="worksheets/sheet47.xml" /><Relationship Id="rId30" Type="http://schemas.openxmlformats.org/officeDocument/2006/relationships/worksheet" Target="worksheets/sheet28.xml" /><Relationship Id="rId9" Type="http://schemas.openxmlformats.org/officeDocument/2006/relationships/worksheet" Target="worksheets/sheet7.xml" /><Relationship Id="rId18" Type="http://schemas.openxmlformats.org/officeDocument/2006/relationships/worksheet" Target="worksheets/sheet16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26" Type="http://schemas.openxmlformats.org/officeDocument/2006/relationships/worksheet" Target="worksheets/sheet24.xml" /><Relationship Id="rId33" Type="http://schemas.openxmlformats.org/officeDocument/2006/relationships/worksheet" Target="worksheets/sheet31.xml" /><Relationship Id="rId58" Type="http://schemas.openxmlformats.org/officeDocument/2006/relationships/externalLink" Target="externalLinks/externalLink1.xml" /><Relationship Id="rId7" Type="http://schemas.openxmlformats.org/officeDocument/2006/relationships/worksheet" Target="worksheets/sheet5.xml" /><Relationship Id="rId13" Type="http://schemas.openxmlformats.org/officeDocument/2006/relationships/worksheet" Target="worksheets/sheet11.xml" /><Relationship Id="rId25" Type="http://schemas.openxmlformats.org/officeDocument/2006/relationships/worksheet" Target="worksheets/sheet23.xml" /><Relationship Id="rId20" Type="http://schemas.openxmlformats.org/officeDocument/2006/relationships/worksheet" Target="worksheets/sheet18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22" Type="http://schemas.openxmlformats.org/officeDocument/2006/relationships/worksheet" Target="worksheets/sheet20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39" Type="http://schemas.openxmlformats.org/officeDocument/2006/relationships/worksheet" Target="worksheets/sheet37.xml" /><Relationship Id="rId43" Type="http://schemas.openxmlformats.org/officeDocument/2006/relationships/worksheet" Target="worksheets/sheet41.xml" /><Relationship Id="rId44" Type="http://schemas.openxmlformats.org/officeDocument/2006/relationships/worksheet" Target="worksheets/sheet42.xml" /><Relationship Id="rId28" Type="http://schemas.openxmlformats.org/officeDocument/2006/relationships/worksheet" Target="worksheets/sheet26.xml" /><Relationship Id="rId24" Type="http://schemas.openxmlformats.org/officeDocument/2006/relationships/worksheet" Target="worksheets/sheet22.xml" /><Relationship Id="rId52" Type="http://schemas.openxmlformats.org/officeDocument/2006/relationships/worksheet" Target="worksheets/sheet50.xml" /><Relationship Id="rId12" Type="http://schemas.openxmlformats.org/officeDocument/2006/relationships/worksheet" Target="worksheets/sheet10.xml" /><Relationship Id="rId42" Type="http://schemas.openxmlformats.org/officeDocument/2006/relationships/worksheet" Target="worksheets/sheet40.xml" /><Relationship Id="rId27" Type="http://schemas.openxmlformats.org/officeDocument/2006/relationships/worksheet" Target="worksheets/sheet25.xml" /><Relationship Id="rId53" Type="http://schemas.openxmlformats.org/officeDocument/2006/relationships/worksheet" Target="worksheets/sheet51.xml" /><Relationship Id="rId2" Type="http://schemas.openxmlformats.org/officeDocument/2006/relationships/styles" Target="styles.xml" /><Relationship Id="rId17" Type="http://schemas.openxmlformats.org/officeDocument/2006/relationships/worksheet" Target="worksheets/sheet15.xml" /><Relationship Id="rId4" Type="http://schemas.openxmlformats.org/officeDocument/2006/relationships/worksheet" Target="worksheets/sheet2.xml" /><Relationship Id="rId45" Type="http://schemas.openxmlformats.org/officeDocument/2006/relationships/worksheet" Target="worksheets/sheet43.xml" /><Relationship Id="rId55" Type="http://schemas.openxmlformats.org/officeDocument/2006/relationships/worksheet" Target="worksheets/sheet53.xml" /><Relationship Id="rId5" Type="http://schemas.openxmlformats.org/officeDocument/2006/relationships/worksheet" Target="worksheets/sheet3.xml" /><Relationship Id="rId46" Type="http://schemas.openxmlformats.org/officeDocument/2006/relationships/worksheet" Target="worksheets/sheet44.xml" /><Relationship Id="rId31" Type="http://schemas.openxmlformats.org/officeDocument/2006/relationships/worksheet" Target="worksheets/sheet29.xml" /><Relationship Id="rId3" Type="http://schemas.openxmlformats.org/officeDocument/2006/relationships/worksheet" Target="worksheets/sheet1.xml" /><Relationship Id="rId10" Type="http://schemas.openxmlformats.org/officeDocument/2006/relationships/worksheet" Target="worksheets/sheet8.xml" /><Relationship Id="rId57" Type="http://schemas.openxmlformats.org/officeDocument/2006/relationships/sharedStrings" Target="sharedStrings.xml" /><Relationship Id="rId47" Type="http://schemas.openxmlformats.org/officeDocument/2006/relationships/worksheet" Target="worksheets/sheet45.xml" /><Relationship Id="rId51" Type="http://schemas.openxmlformats.org/officeDocument/2006/relationships/worksheet" Target="worksheets/sheet49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Relationship Id="rId4" Type="http://schemas.openxmlformats.org/officeDocument/2006/relationships/image" Target="../media/image4.png" /><Relationship Id="rId2" Type="http://schemas.openxmlformats.org/officeDocument/2006/relationships/image" Target="../media/image1.png" /><Relationship Id="rId3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4.png" /><Relationship Id="rId3" Type="http://schemas.openxmlformats.org/officeDocument/2006/relationships/image" Target="../media/image3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4.png" /><Relationship Id="rId1" Type="http://schemas.openxmlformats.org/officeDocument/2006/relationships/image" Target="../media/image5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5.png" /><Relationship Id="rId3" Type="http://schemas.openxmlformats.org/officeDocument/2006/relationships/image" Target="../media/image4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5.png" /><Relationship Id="rId3" Type="http://schemas.openxmlformats.org/officeDocument/2006/relationships/image" Target="../media/image4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4.png" /><Relationship Id="rId1" Type="http://schemas.openxmlformats.org/officeDocument/2006/relationships/image" Target="../media/image5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5.png" /><Relationship Id="rId3" Type="http://schemas.openxmlformats.org/officeDocument/2006/relationships/image" Target="../media/image4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4.png" /><Relationship Id="rId1" Type="http://schemas.openxmlformats.org/officeDocument/2006/relationships/image" Target="../media/image5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5.png" /><Relationship Id="rId3" Type="http://schemas.openxmlformats.org/officeDocument/2006/relationships/image" Target="../media/image4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38325" cy="257175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202882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167640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28003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10450" y="45624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0" y="4762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114800"/>
          <a:ext cx="3381375" cy="295275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77125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668000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420725" y="6667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0" y="2609850"/>
          <a:ext cx="3314700" cy="295275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r:embed="rId3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530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530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38100</xdr:colOff>
      <xdr:row>27</xdr:row>
      <xdr:rowOff>0</xdr:rowOff>
    </xdr:from>
    <xdr:to>
      <xdr:col>28</xdr:col>
      <xdr:colOff>228600</xdr:colOff>
      <xdr:row>27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11391900" y="493395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429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19421475" y="6143625"/>
          <a:ext cx="190500" cy="0"/>
          <a:chOff x="13896191" y="1813753"/>
          <a:chExt cx="211023" cy="178845"/>
        </a:xfrm>
      </xdr:grpSpPr>
      <xdr:sp macro="[0]!modfrmDateChoose.CalendarShow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19421475" y="6143625"/>
          <a:ext cx="190500" cy="0"/>
          <a:chOff x="13896191" y="1813753"/>
          <a:chExt cx="211023" cy="178845"/>
        </a:xfrm>
      </xdr:grpSpPr>
      <xdr:sp macro="[0]!modfrmDateChoose.CalendarShow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19421475" y="6143625"/>
          <a:ext cx="190500" cy="0"/>
          <a:chOff x="13896191" y="1813753"/>
          <a:chExt cx="211023" cy="178845"/>
        </a:xfrm>
      </xdr:grpSpPr>
      <xdr:sp macro="[0]!modfrmDateChoose.CalendarShow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19421475" y="4933950"/>
          <a:ext cx="190500" cy="0"/>
          <a:chOff x="13896191" y="1813753"/>
          <a:chExt cx="211023" cy="178845"/>
        </a:xfrm>
      </xdr:grpSpPr>
      <xdr:sp macro="[0]!modfrmDateChoose.CalendarShow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28117800" y="28917900"/>
          <a:ext cx="190500" cy="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29337000" y="34118550"/>
          <a:ext cx="190500" cy="0"/>
          <a:chOff x="13896191" y="1813753"/>
          <a:chExt cx="211023" cy="178845"/>
        </a:xfrm>
      </xdr:grpSpPr>
      <xdr:sp macro="[0]!modfrmDateChoose.CalendarShow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6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7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8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9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11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2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3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4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bed759-07fa-4ca2-8f30-0724dabea2c3}">
  <sheetPr codeName="modList14_1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79"/>
  </cols>
  <sheetData/>
  <sheetProtection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3430f3-068f-405c-9f2c-f9c9a6b59b78}">
  <sheetPr codeName="modProv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79"/>
  </cols>
  <sheetData/>
  <sheetProtection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cb04b7-ed23-401c-99ea-a8df57e4857f}">
  <sheetPr codeName="modUpdTemplLogger">
    <tabColor indexed="24"/>
  </sheetPr>
  <dimension ref="A1:D9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0.7142857142857" style="11" customWidth="1"/>
    <col min="2" max="2" width="80.7142857142857" style="11" customWidth="1"/>
    <col min="3" max="3" width="30.7142857142857" style="11" customWidth="1"/>
    <col min="4" max="16384" width="9.14285714285714" style="10"/>
  </cols>
  <sheetData>
    <row r="1" spans="1:4" ht="24" customHeight="1">
      <c r="A1" s="88" t="s">
        <v>62</v>
      </c>
      <c r="B1" s="88" t="s">
        <v>63</v>
      </c>
      <c r="C1" s="88" t="s">
        <v>64</v>
      </c>
      <c r="D1" s="9"/>
    </row>
    <row r="2" spans="1:3" ht="11.25">
      <c r="A2" s="779">
        <v>45048.356782407405</v>
      </c>
      <c r="B2" s="11" t="s">
        <v>670</v>
      </c>
      <c r="C2" s="11" t="s">
        <v>400</v>
      </c>
    </row>
    <row r="3" spans="1:3" ht="11.25">
      <c r="A3" s="779">
        <v>45048.356805555559</v>
      </c>
      <c r="B3" s="11" t="s">
        <v>671</v>
      </c>
      <c r="C3" s="11" t="s">
        <v>400</v>
      </c>
    </row>
    <row r="4" spans="1:3" ht="11.25">
      <c r="A4" s="779">
        <v>45048.373368055552</v>
      </c>
      <c r="B4" s="11" t="s">
        <v>670</v>
      </c>
      <c r="C4" s="11" t="s">
        <v>400</v>
      </c>
    </row>
    <row r="5" spans="1:3" ht="11.25">
      <c r="A5" s="779">
        <v>45048.373379629629</v>
      </c>
      <c r="B5" s="11" t="s">
        <v>671</v>
      </c>
      <c r="C5" s="11" t="s">
        <v>400</v>
      </c>
    </row>
    <row r="6" spans="1:3" ht="11.25">
      <c r="A6" s="779">
        <v>45048.37358796296</v>
      </c>
      <c r="B6" s="11" t="s">
        <v>670</v>
      </c>
      <c r="C6" s="11" t="s">
        <v>400</v>
      </c>
    </row>
    <row r="7" spans="1:3" ht="11.25">
      <c r="A7" s="779">
        <v>45048.373599537037</v>
      </c>
      <c r="B7" s="11" t="s">
        <v>671</v>
      </c>
      <c r="C7" s="11" t="s">
        <v>400</v>
      </c>
    </row>
    <row r="8" spans="1:3" ht="11.25">
      <c r="A8" s="779">
        <v>45048.374421296299</v>
      </c>
      <c r="B8" s="11" t="s">
        <v>670</v>
      </c>
      <c r="C8" s="11" t="s">
        <v>400</v>
      </c>
    </row>
    <row r="9" spans="1:3" ht="11.25">
      <c r="A9" s="779">
        <v>45048.374432870369</v>
      </c>
      <c r="B9" s="11" t="s">
        <v>671</v>
      </c>
      <c r="C9" s="11" t="s">
        <v>400</v>
      </c>
    </row>
  </sheetData>
  <sheetProtection password="FA9C" sheet="1" objects="1" scenarios="1" formatColumns="0" formatRows="0" autoFilter="0"/>
  <pageMargins left="0.75" right="0.75" top="1" bottom="1" header="0.5" footer="0.5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344d21-9528-40bc-8412-ed0a01540b04}">
  <sheetPr codeName="List00">
    <tabColor rgb="FFCCCCFF"/>
  </sheetPr>
  <dimension ref="A1:L52"/>
  <sheetViews>
    <sheetView showGridLines="0" workbookViewId="0" topLeftCell="D13">
      <selection pane="topLeft" activeCell="F39" sqref="F39"/>
    </sheetView>
  </sheetViews>
  <sheetFormatPr defaultColWidth="9.14285714285714" defaultRowHeight="11.25"/>
  <cols>
    <col min="1" max="1" width="10.7142857142857" style="239" hidden="1" customWidth="1"/>
    <col min="2" max="2" width="10.7142857142857" style="61" hidden="1" customWidth="1"/>
    <col min="3" max="3" width="3.71428571428571" style="18" hidden="1" customWidth="1"/>
    <col min="4" max="4" width="1.71428571428571" style="21" customWidth="1"/>
    <col min="5" max="5" width="55.2857142857143" style="21" customWidth="1"/>
    <col min="6" max="6" width="50.7142857142857" style="21" customWidth="1"/>
    <col min="7" max="7" width="3.71428571428571" style="20" customWidth="1"/>
    <col min="8" max="8" width="9.14285714285714" style="21"/>
    <col min="9" max="9" width="9.14285714285714" style="52"/>
    <col min="10" max="10" width="30" style="21" customWidth="1"/>
    <col min="11" max="16384" width="9.14285714285714" style="21"/>
  </cols>
  <sheetData>
    <row r="1" spans="1:9" s="417" customFormat="1" ht="3" customHeight="1">
      <c r="A1" s="415"/>
      <c r="B1" s="416"/>
      <c r="F1" s="417">
        <v>26479520</v>
      </c>
      <c r="G1" s="418"/>
      <c r="I1" s="418"/>
    </row>
    <row r="2" spans="1:12" s="17" customFormat="1" ht="14.25">
      <c r="A2" s="238"/>
      <c r="B2" s="61"/>
      <c r="E2" s="423" t="str">
        <f>"Код шаблона: "&amp;GetCode()</f>
        <v>Код шаблона: FAS.JKH.OPEN.INFO.REQUEST.GVS</v>
      </c>
      <c r="F2" s="486"/>
      <c r="G2" s="422"/>
      <c r="H2" s="422"/>
      <c r="I2" s="422"/>
      <c r="J2" s="422"/>
      <c r="K2" s="422"/>
      <c r="L2" s="422"/>
    </row>
    <row r="3" spans="5:12" ht="14.25">
      <c r="E3" s="424" t="str">
        <f>"Версия "&amp;GetVersion()</f>
        <v>Версия 1.0.2</v>
      </c>
      <c r="F3" s="486"/>
      <c r="G3" s="41"/>
      <c r="H3" s="41"/>
      <c r="I3" s="41"/>
      <c r="J3" s="41"/>
      <c r="K3" s="41"/>
      <c r="L3" s="303"/>
    </row>
    <row r="4" spans="1:9" s="402" customFormat="1" ht="6">
      <c r="A4" s="396"/>
      <c r="B4" s="397"/>
      <c r="C4" s="398"/>
      <c r="D4" s="399"/>
      <c r="E4" s="419"/>
      <c r="F4" s="420"/>
      <c r="G4" s="421"/>
      <c r="I4" s="403"/>
    </row>
    <row r="5" spans="4:10" ht="48" customHeight="1">
      <c r="D5" s="22"/>
      <c r="E5" s="786" t="s">
        <v>526</v>
      </c>
      <c r="F5" s="787"/>
      <c r="G5" s="479"/>
      <c r="J5" s="344"/>
    </row>
    <row r="6" spans="1:9" s="402" customFormat="1" ht="6">
      <c r="A6" s="396"/>
      <c r="B6" s="397"/>
      <c r="C6" s="398"/>
      <c r="D6" s="399"/>
      <c r="E6" s="404"/>
      <c r="F6" s="405"/>
      <c r="G6" s="406"/>
      <c r="I6" s="403"/>
    </row>
    <row r="7" spans="4:7" ht="27">
      <c r="D7" s="22"/>
      <c r="E7" s="23" t="s">
        <v>51</v>
      </c>
      <c r="F7" s="370" t="s">
        <v>141</v>
      </c>
      <c r="G7" s="414"/>
    </row>
    <row r="8" spans="1:9" s="402" customFormat="1" ht="6">
      <c r="A8" s="396"/>
      <c r="B8" s="397"/>
      <c r="C8" s="398"/>
      <c r="D8" s="399"/>
      <c r="E8" s="400"/>
      <c r="F8" s="401"/>
      <c r="G8" s="399"/>
      <c r="I8" s="403"/>
    </row>
    <row r="9" spans="4:7" ht="27">
      <c r="D9" s="22"/>
      <c r="E9" s="23" t="s">
        <v>422</v>
      </c>
      <c r="F9" s="389" t="s">
        <v>72</v>
      </c>
      <c r="G9" s="413"/>
    </row>
    <row r="10" spans="1:9" s="402" customFormat="1" ht="6">
      <c r="A10" s="407"/>
      <c r="B10" s="397"/>
      <c r="C10" s="398"/>
      <c r="D10" s="408"/>
      <c r="E10" s="404"/>
      <c r="F10" s="409"/>
      <c r="G10" s="410"/>
      <c r="I10" s="403"/>
    </row>
    <row r="11" spans="1:7" ht="27">
      <c r="A11" s="241"/>
      <c r="D11" s="22"/>
      <c r="E11" s="53" t="s">
        <v>420</v>
      </c>
      <c r="F11" s="780" t="s">
        <v>868</v>
      </c>
      <c r="G11" s="411"/>
    </row>
    <row r="12" spans="4:7" ht="27">
      <c r="D12" s="22"/>
      <c r="E12" s="53" t="s">
        <v>421</v>
      </c>
      <c r="F12" s="780" t="s">
        <v>869</v>
      </c>
      <c r="G12" s="413"/>
    </row>
    <row r="13" spans="1:9" s="402" customFormat="1" ht="6">
      <c r="A13" s="407"/>
      <c r="B13" s="397"/>
      <c r="C13" s="398"/>
      <c r="D13" s="408"/>
      <c r="E13" s="404"/>
      <c r="F13" s="409"/>
      <c r="G13" s="410"/>
      <c r="I13" s="403"/>
    </row>
    <row r="14" spans="4:7" ht="27">
      <c r="D14" s="22"/>
      <c r="E14" s="53" t="s">
        <v>337</v>
      </c>
      <c r="F14" s="741" t="s">
        <v>41</v>
      </c>
      <c r="G14" s="413"/>
    </row>
    <row r="15" spans="4:7" ht="27" hidden="1">
      <c r="D15" s="22"/>
      <c r="E15" s="53" t="s">
        <v>266</v>
      </c>
      <c r="F15" s="765" t="s">
        <v>672</v>
      </c>
      <c r="G15" s="413"/>
    </row>
    <row r="16" spans="4:7" ht="27" hidden="1">
      <c r="D16" s="22"/>
      <c r="E16" s="657" t="s">
        <v>552</v>
      </c>
      <c r="F16" s="765"/>
      <c r="G16" s="413"/>
    </row>
    <row r="17" spans="1:9" ht="19.5" customHeight="1">
      <c r="A17" s="240"/>
      <c r="B17" s="756"/>
      <c r="D17" s="24"/>
      <c r="E17" s="23"/>
      <c r="F17" s="758" t="s">
        <v>668</v>
      </c>
      <c r="G17" s="25"/>
      <c r="I17" s="757"/>
    </row>
    <row r="18" spans="1:9" s="764" customFormat="1" ht="5.25" hidden="1">
      <c r="A18" s="759"/>
      <c r="B18" s="416"/>
      <c r="C18" s="760"/>
      <c r="D18" s="761"/>
      <c r="E18" s="762"/>
      <c r="F18" s="763"/>
      <c r="G18" s="761"/>
      <c r="I18" s="418"/>
    </row>
    <row r="19" spans="4:7" ht="27">
      <c r="D19" s="22"/>
      <c r="E19" s="671" t="s">
        <v>553</v>
      </c>
      <c r="F19" s="742" t="s">
        <v>1687</v>
      </c>
      <c r="G19" s="413"/>
    </row>
    <row r="20" spans="4:7" ht="27">
      <c r="D20" s="22"/>
      <c r="E20" s="671" t="s">
        <v>554</v>
      </c>
      <c r="F20" s="741" t="s">
        <v>1688</v>
      </c>
      <c r="G20" s="413"/>
    </row>
    <row r="21" spans="1:9" s="402" customFormat="1" ht="6" hidden="1">
      <c r="A21" s="396"/>
      <c r="B21" s="397"/>
      <c r="C21" s="398"/>
      <c r="D21" s="399"/>
      <c r="E21" s="400"/>
      <c r="F21" s="651"/>
      <c r="G21" s="399"/>
      <c r="I21" s="403"/>
    </row>
    <row r="22" spans="1:9" ht="19.5" customHeight="1" hidden="1">
      <c r="A22" s="240"/>
      <c r="B22" s="756"/>
      <c r="D22" s="24"/>
      <c r="E22" s="23"/>
      <c r="F22" s="758" t="s">
        <v>595</v>
      </c>
      <c r="G22" s="25"/>
      <c r="I22" s="757"/>
    </row>
    <row r="23" spans="1:9" s="764" customFormat="1" ht="5.25" hidden="1">
      <c r="A23" s="759"/>
      <c r="B23" s="416"/>
      <c r="C23" s="760"/>
      <c r="D23" s="761"/>
      <c r="E23" s="762"/>
      <c r="F23" s="763"/>
      <c r="G23" s="761"/>
      <c r="I23" s="418"/>
    </row>
    <row r="24" spans="4:7" ht="27" hidden="1">
      <c r="D24" s="22"/>
      <c r="E24" s="671" t="s">
        <v>596</v>
      </c>
      <c r="F24" s="765"/>
      <c r="G24" s="413"/>
    </row>
    <row r="25" spans="4:7" ht="27" hidden="1">
      <c r="D25" s="22"/>
      <c r="E25" s="671" t="s">
        <v>597</v>
      </c>
      <c r="F25" s="372"/>
      <c r="G25" s="413"/>
    </row>
    <row r="26" spans="1:9" s="663" customFormat="1" ht="6" hidden="1">
      <c r="A26" s="658"/>
      <c r="B26" s="659"/>
      <c r="C26" s="660"/>
      <c r="D26" s="661"/>
      <c r="E26" s="662"/>
      <c r="F26" s="651"/>
      <c r="G26" s="661"/>
      <c r="I26" s="664"/>
    </row>
    <row r="27" spans="1:9" s="402" customFormat="1" ht="35.1" customHeight="1">
      <c r="A27" s="407"/>
      <c r="B27" s="397"/>
      <c r="C27" s="398"/>
      <c r="D27" s="408"/>
      <c r="E27" s="404"/>
      <c r="F27" s="409"/>
      <c r="G27" s="410"/>
      <c r="I27" s="403"/>
    </row>
    <row r="28" spans="4:7" ht="27">
      <c r="D28" s="22"/>
      <c r="E28" s="53" t="s">
        <v>156</v>
      </c>
      <c r="F28" s="389" t="s">
        <v>72</v>
      </c>
      <c r="G28" s="413"/>
    </row>
    <row r="29" spans="3:7" ht="27">
      <c r="C29" s="26"/>
      <c r="D29" s="27"/>
      <c r="E29" s="28" t="s">
        <v>67</v>
      </c>
      <c r="F29" s="371" t="s">
        <v>1042</v>
      </c>
      <c r="G29" s="412"/>
    </row>
    <row r="30" spans="3:7" ht="27" hidden="1">
      <c r="C30" s="26"/>
      <c r="D30" s="27"/>
      <c r="E30" s="49" t="s">
        <v>183</v>
      </c>
      <c r="F30" s="372"/>
      <c r="G30" s="412"/>
    </row>
    <row r="31" spans="3:7" ht="27">
      <c r="C31" s="26"/>
      <c r="D31" s="27"/>
      <c r="E31" s="28" t="s">
        <v>52</v>
      </c>
      <c r="F31" s="371" t="s">
        <v>1043</v>
      </c>
      <c r="G31" s="412"/>
    </row>
    <row r="32" spans="3:8" ht="27">
      <c r="C32" s="26"/>
      <c r="D32" s="27"/>
      <c r="E32" s="28" t="s">
        <v>53</v>
      </c>
      <c r="F32" s="371" t="s">
        <v>1039</v>
      </c>
      <c r="G32" s="412"/>
      <c r="H32" s="29"/>
    </row>
    <row r="33" spans="1:9" s="402" customFormat="1" ht="6">
      <c r="A33" s="407"/>
      <c r="B33" s="397"/>
      <c r="C33" s="398"/>
      <c r="D33" s="408"/>
      <c r="E33" s="404"/>
      <c r="F33" s="409"/>
      <c r="G33" s="410"/>
      <c r="I33" s="403"/>
    </row>
    <row r="34" spans="1:7" ht="27">
      <c r="A34" s="240"/>
      <c r="D34" s="24"/>
      <c r="E34" s="53" t="s">
        <v>213</v>
      </c>
      <c r="F34" s="743" t="s">
        <v>184</v>
      </c>
      <c r="G34" s="411"/>
    </row>
    <row r="35" spans="1:9" s="402" customFormat="1" ht="6" hidden="1">
      <c r="A35" s="396"/>
      <c r="B35" s="397"/>
      <c r="C35" s="398"/>
      <c r="D35" s="399"/>
      <c r="E35" s="400"/>
      <c r="F35" s="401"/>
      <c r="G35" s="399"/>
      <c r="I35" s="403"/>
    </row>
    <row r="36" spans="1:9" s="663" customFormat="1" ht="6" hidden="1">
      <c r="A36" s="658"/>
      <c r="B36" s="659"/>
      <c r="C36" s="660"/>
      <c r="D36" s="661"/>
      <c r="E36" s="662"/>
      <c r="F36" s="656"/>
      <c r="G36" s="661"/>
      <c r="I36" s="664"/>
    </row>
    <row r="37" spans="1:9" s="402" customFormat="1" ht="6">
      <c r="A37" s="407"/>
      <c r="B37" s="397"/>
      <c r="C37" s="398"/>
      <c r="D37" s="408"/>
      <c r="E37" s="404"/>
      <c r="F37" s="409"/>
      <c r="G37" s="410"/>
      <c r="I37" s="403"/>
    </row>
    <row r="38" spans="1:7" ht="27">
      <c r="A38" s="242"/>
      <c r="B38" s="63"/>
      <c r="D38" s="31"/>
      <c r="E38" s="30" t="s">
        <v>482</v>
      </c>
      <c r="F38" s="781" t="s">
        <v>1689</v>
      </c>
      <c r="G38" s="411"/>
    </row>
    <row r="39" spans="1:7" ht="27">
      <c r="A39" s="242"/>
      <c r="B39" s="63"/>
      <c r="D39" s="31"/>
      <c r="E39" s="39" t="s">
        <v>483</v>
      </c>
      <c r="F39" s="781" t="s">
        <v>1694</v>
      </c>
      <c r="G39" s="411"/>
    </row>
    <row r="40" spans="4:7" ht="19.5">
      <c r="D40" s="22"/>
      <c r="E40" s="23"/>
      <c r="F40" s="489" t="s">
        <v>513</v>
      </c>
      <c r="G40" s="19"/>
    </row>
    <row r="41" spans="1:7" ht="27">
      <c r="A41" s="242"/>
      <c r="D41" s="19"/>
      <c r="E41" s="487" t="s">
        <v>74</v>
      </c>
      <c r="F41" s="781" t="s">
        <v>1690</v>
      </c>
      <c r="G41" s="411"/>
    </row>
    <row r="42" spans="1:7" ht="27">
      <c r="A42" s="242"/>
      <c r="B42" s="63"/>
      <c r="D42" s="31"/>
      <c r="E42" s="487" t="s">
        <v>75</v>
      </c>
      <c r="F42" s="781" t="s">
        <v>1691</v>
      </c>
      <c r="G42" s="411"/>
    </row>
    <row r="43" spans="1:7" ht="27">
      <c r="A43" s="242"/>
      <c r="B43" s="63"/>
      <c r="D43" s="31"/>
      <c r="E43" s="487" t="s">
        <v>514</v>
      </c>
      <c r="F43" s="781" t="s">
        <v>1692</v>
      </c>
      <c r="G43" s="411"/>
    </row>
    <row r="44" spans="4:7" ht="27">
      <c r="D44" s="22"/>
      <c r="E44" s="488" t="s">
        <v>515</v>
      </c>
      <c r="F44" s="781" t="s">
        <v>1693</v>
      </c>
      <c r="G44" s="413"/>
    </row>
    <row r="45" spans="1:7" ht="20.1" customHeight="1">
      <c r="A45" s="242"/>
      <c r="D45" s="19"/>
      <c r="F45" s="168"/>
      <c r="G45" s="25"/>
    </row>
    <row r="46" spans="1:7" ht="19.5">
      <c r="A46" s="242"/>
      <c r="B46" s="63"/>
      <c r="D46" s="31"/>
      <c r="E46" s="30"/>
      <c r="F46" s="169"/>
      <c r="G46" s="25"/>
    </row>
    <row r="47" spans="1:7" ht="19.5">
      <c r="A47" s="242"/>
      <c r="B47" s="63"/>
      <c r="D47" s="31"/>
      <c r="E47" s="30"/>
      <c r="F47" s="169"/>
      <c r="G47" s="25"/>
    </row>
    <row r="48" spans="1:7" ht="19.5">
      <c r="A48" s="242"/>
      <c r="B48" s="63"/>
      <c r="D48" s="31"/>
      <c r="E48" s="39"/>
      <c r="F48" s="169"/>
      <c r="G48" s="25"/>
    </row>
    <row r="49" spans="1:7" ht="19.5">
      <c r="A49" s="242"/>
      <c r="B49" s="63"/>
      <c r="D49" s="31"/>
      <c r="E49" s="30"/>
      <c r="F49" s="169"/>
      <c r="G49" s="25"/>
    </row>
    <row r="52" spans="5:9" ht="11.25">
      <c r="E52" s="788"/>
      <c r="F52" s="788"/>
      <c r="G52" s="788"/>
      <c r="H52" s="788"/>
      <c r="I52" s="788"/>
    </row>
  </sheetData>
  <sheetProtection password="FA9C" sheet="1" objects="1" scenarios="1" formatColumns="0" formatRows="0"/>
  <mergeCells count="2">
    <mergeCell ref="E5:F5"/>
    <mergeCell ref="E52:I52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F18 F20:F21 F23 F25:F26 F30 F38:F39 F41:F44 F46:F49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5:F16 F19 F24"/>
    <dataValidation type="list" allowBlank="1" showInputMessage="1" showErrorMessage="1" prompt="Выберите значение из списка" errorTitle="Ошибка" error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9 F28"/>
  </dataValidations>
  <pageMargins left="0.75" right="0.75" top="1" bottom="1" header="0.5" footer="0.5"/>
  <pageSetup orientation="portrait" paperSize="8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ae1923-73ae-4093-a88f-4470793e85a9}">
  <sheetPr codeName="List02">
    <tabColor rgb="FFCCCCFF"/>
  </sheetPr>
  <dimension ref="A1:T25"/>
  <sheetViews>
    <sheetView showGridLines="0" workbookViewId="0" topLeftCell="C4">
      <selection pane="topLeft" activeCell="G11" sqref="G11"/>
    </sheetView>
  </sheetViews>
  <sheetFormatPr defaultColWidth="9.14285714285714" defaultRowHeight="11.25"/>
  <cols>
    <col min="1" max="2" width="3.71428571428571" style="255" hidden="1" customWidth="1"/>
    <col min="3" max="3" width="3.71428571428571" style="73" customWidth="1"/>
    <col min="4" max="4" width="6.14285714285714" style="73" customWidth="1"/>
    <col min="5" max="5" width="50.7142857142857" style="73" customWidth="1"/>
    <col min="6" max="6" width="33.8571428571429" style="73" customWidth="1"/>
    <col min="7" max="7" width="8.57142857142857" style="73" customWidth="1"/>
    <col min="8" max="8" width="3.71428571428571" style="73" customWidth="1"/>
    <col min="9" max="9" width="5.42857142857143" style="73" customWidth="1"/>
    <col min="10" max="10" width="47.8571428571429" style="73" customWidth="1"/>
    <col min="11" max="12" width="3.71428571428571" style="73" customWidth="1"/>
    <col min="13" max="13" width="5.71428571428571" style="73" customWidth="1"/>
    <col min="14" max="14" width="28.1428571428571" style="73" customWidth="1"/>
    <col min="15" max="16" width="3.71428571428571" style="73" customWidth="1"/>
    <col min="17" max="17" width="5.71428571428571" style="73" customWidth="1"/>
    <col min="18" max="18" width="34.4285714285714" style="73" customWidth="1"/>
    <col min="19" max="19" width="30.7142857142857" style="73" customWidth="1"/>
    <col min="20" max="20" width="3.71428571428571" style="73" customWidth="1"/>
    <col min="21" max="16384" width="9.14285714285714" style="73"/>
  </cols>
  <sheetData>
    <row r="1" spans="1:1" ht="11.25" hidden="1">
      <c r="A1" s="264"/>
    </row>
    <row r="2" ht="11.25" hidden="1"/>
    <row r="3" ht="11.25" hidden="1"/>
    <row r="4" ht="3" customHeight="1"/>
    <row r="5" spans="1:19" s="93" customFormat="1" ht="24.95" customHeight="1">
      <c r="A5" s="256"/>
      <c r="B5" s="256"/>
      <c r="D5" s="805" t="s">
        <v>527</v>
      </c>
      <c r="E5" s="806"/>
      <c r="F5" s="806"/>
      <c r="G5" s="806"/>
      <c r="H5" s="806"/>
      <c r="I5" s="806"/>
      <c r="J5" s="807"/>
      <c r="K5" s="481"/>
      <c r="L5" s="191"/>
      <c r="M5" s="191"/>
      <c r="N5" s="191"/>
      <c r="O5" s="191"/>
      <c r="P5" s="191"/>
      <c r="Q5" s="191"/>
      <c r="R5" s="191"/>
      <c r="S5" s="191"/>
    </row>
    <row r="6" spans="1:10" s="523" customFormat="1" ht="3" customHeight="1">
      <c r="A6" s="351"/>
      <c r="B6" s="351"/>
      <c r="D6" s="811"/>
      <c r="E6" s="812"/>
      <c r="F6" s="812"/>
      <c r="G6" s="812"/>
      <c r="H6" s="812"/>
      <c r="I6" s="812"/>
      <c r="J6" s="813"/>
    </row>
    <row r="7" spans="1:10" s="523" customFormat="1" ht="5.25" hidden="1">
      <c r="A7" s="351"/>
      <c r="B7" s="351"/>
      <c r="E7" s="814"/>
      <c r="F7" s="814"/>
      <c r="G7" s="810"/>
      <c r="H7" s="810"/>
      <c r="I7" s="810"/>
      <c r="J7" s="810"/>
    </row>
    <row r="8" spans="1:10" s="523" customFormat="1" ht="5.25" hidden="1">
      <c r="A8" s="351"/>
      <c r="B8" s="351"/>
      <c r="E8" s="814"/>
      <c r="F8" s="814"/>
      <c r="G8" s="810"/>
      <c r="H8" s="810"/>
      <c r="I8" s="810"/>
      <c r="J8" s="810"/>
    </row>
    <row r="9" spans="1:10" s="523" customFormat="1" ht="5.25" hidden="1">
      <c r="A9" s="351"/>
      <c r="B9" s="351"/>
      <c r="E9" s="814"/>
      <c r="F9" s="814"/>
      <c r="G9" s="810"/>
      <c r="H9" s="810"/>
      <c r="I9" s="810"/>
      <c r="J9" s="810"/>
    </row>
    <row r="10" spans="1:10" s="523" customFormat="1" ht="5.25" hidden="1">
      <c r="A10" s="351"/>
      <c r="B10" s="351"/>
      <c r="E10" s="814"/>
      <c r="F10" s="814"/>
      <c r="G10" s="810"/>
      <c r="H10" s="810"/>
      <c r="I10" s="810"/>
      <c r="J10" s="810"/>
    </row>
    <row r="11" spans="1:18" s="150" customFormat="1" ht="18.75">
      <c r="A11" s="351"/>
      <c r="B11" s="351"/>
      <c r="D11" s="133"/>
      <c r="E11" s="816" t="s">
        <v>545</v>
      </c>
      <c r="F11" s="816"/>
      <c r="G11" s="783" t="s">
        <v>72</v>
      </c>
      <c r="H11" s="519"/>
      <c r="I11" s="174"/>
      <c r="J11" s="133"/>
      <c r="K11" s="134"/>
      <c r="L11" s="133"/>
      <c r="M11" s="133"/>
      <c r="N11" s="134"/>
      <c r="O11" s="134"/>
      <c r="P11" s="133"/>
      <c r="Q11" s="133"/>
      <c r="R11" s="134"/>
    </row>
    <row r="12" spans="1:18" s="523" customFormat="1" ht="5.25" hidden="1">
      <c r="A12" s="351"/>
      <c r="B12" s="351"/>
      <c r="E12" s="815"/>
      <c r="F12" s="815"/>
      <c r="G12" s="522"/>
      <c r="H12" s="517"/>
      <c r="I12" s="517"/>
      <c r="J12" s="521"/>
      <c r="K12" s="516"/>
      <c r="L12" s="516"/>
      <c r="M12" s="516"/>
      <c r="N12" s="515"/>
      <c r="O12" s="516"/>
      <c r="P12" s="516"/>
      <c r="Q12" s="516"/>
      <c r="R12" s="515"/>
    </row>
    <row r="13" spans="1:18" s="523" customFormat="1" ht="5.25" hidden="1">
      <c r="A13" s="351"/>
      <c r="B13" s="351"/>
      <c r="E13" s="809"/>
      <c r="F13" s="809"/>
      <c r="G13" s="518"/>
      <c r="H13" s="517"/>
      <c r="I13" s="516"/>
      <c r="J13" s="516"/>
      <c r="K13" s="516"/>
      <c r="L13" s="516"/>
      <c r="M13" s="516"/>
      <c r="N13" s="515"/>
      <c r="O13" s="516"/>
      <c r="P13" s="516"/>
      <c r="Q13" s="516"/>
      <c r="R13" s="515"/>
    </row>
    <row r="14" spans="1:2" s="523" customFormat="1" ht="5.25" hidden="1">
      <c r="A14" s="351"/>
      <c r="B14" s="351"/>
    </row>
    <row r="15" spans="1:2" s="514" customFormat="1" ht="5.25" hidden="1">
      <c r="A15" s="564"/>
      <c r="B15" s="564"/>
    </row>
    <row r="16" spans="1:20" s="93" customFormat="1" ht="3" customHeight="1">
      <c r="A16" s="256"/>
      <c r="B16" s="256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135"/>
    </row>
    <row r="17" spans="4:19" ht="27" customHeight="1">
      <c r="D17" s="808" t="s">
        <v>78</v>
      </c>
      <c r="E17" s="808" t="s">
        <v>264</v>
      </c>
      <c r="F17" s="808" t="s">
        <v>68</v>
      </c>
      <c r="G17" s="808" t="s">
        <v>398</v>
      </c>
      <c r="H17" s="808" t="s">
        <v>78</v>
      </c>
      <c r="I17" s="808"/>
      <c r="J17" s="808" t="s">
        <v>20</v>
      </c>
      <c r="K17" s="817" t="s">
        <v>430</v>
      </c>
      <c r="L17" s="817"/>
      <c r="M17" s="817"/>
      <c r="N17" s="817"/>
      <c r="O17" s="817" t="s">
        <v>528</v>
      </c>
      <c r="P17" s="817"/>
      <c r="Q17" s="817"/>
      <c r="R17" s="817"/>
      <c r="S17" s="808" t="s">
        <v>214</v>
      </c>
    </row>
    <row r="18" spans="4:19" ht="30.75" customHeight="1">
      <c r="D18" s="808"/>
      <c r="E18" s="808"/>
      <c r="F18" s="808"/>
      <c r="G18" s="808"/>
      <c r="H18" s="808"/>
      <c r="I18" s="808"/>
      <c r="J18" s="808"/>
      <c r="K18" s="87" t="s">
        <v>267</v>
      </c>
      <c r="L18" s="808" t="s">
        <v>78</v>
      </c>
      <c r="M18" s="808"/>
      <c r="N18" s="87" t="s">
        <v>209</v>
      </c>
      <c r="O18" s="87" t="s">
        <v>267</v>
      </c>
      <c r="P18" s="808" t="s">
        <v>78</v>
      </c>
      <c r="Q18" s="808"/>
      <c r="R18" s="87" t="s">
        <v>209</v>
      </c>
      <c r="S18" s="808"/>
    </row>
    <row r="19" spans="1:19" s="433" customFormat="1" ht="12" customHeight="1">
      <c r="A19" s="432"/>
      <c r="B19" s="432"/>
      <c r="D19" s="40" t="s">
        <v>79</v>
      </c>
      <c r="E19" s="40" t="s">
        <v>48</v>
      </c>
      <c r="F19" s="40" t="s">
        <v>49</v>
      </c>
      <c r="G19" s="40" t="s">
        <v>50</v>
      </c>
      <c r="H19" s="818" t="s">
        <v>60</v>
      </c>
      <c r="I19" s="818"/>
      <c r="J19" s="40" t="s">
        <v>61</v>
      </c>
      <c r="K19" s="40" t="s">
        <v>164</v>
      </c>
      <c r="L19" s="818" t="s">
        <v>165</v>
      </c>
      <c r="M19" s="818"/>
      <c r="N19" s="40" t="s">
        <v>188</v>
      </c>
      <c r="O19" s="40" t="s">
        <v>189</v>
      </c>
      <c r="P19" s="818" t="s">
        <v>190</v>
      </c>
      <c r="Q19" s="818"/>
      <c r="R19" s="40" t="s">
        <v>191</v>
      </c>
      <c r="S19" s="40" t="s">
        <v>192</v>
      </c>
    </row>
    <row r="20" spans="3:20" ht="14.25" hidden="1">
      <c r="C20" s="345"/>
      <c r="D20" s="390">
        <v>0</v>
      </c>
      <c r="E20" s="428"/>
      <c r="F20" s="428"/>
      <c r="G20" s="94"/>
      <c r="H20" s="429"/>
      <c r="I20" s="429"/>
      <c r="J20" s="273"/>
      <c r="K20" s="94"/>
      <c r="L20" s="273"/>
      <c r="M20" s="273"/>
      <c r="N20" s="430"/>
      <c r="O20" s="94"/>
      <c r="P20" s="273"/>
      <c r="Q20" s="273"/>
      <c r="R20" s="431"/>
      <c r="S20" s="94"/>
      <c r="T20" s="190"/>
    </row>
    <row r="21" spans="1:19" s="773" customFormat="1" ht="17.1" customHeight="1">
      <c r="A21" s="250">
        <v>5</v>
      </c>
      <c r="C21" s="345"/>
      <c r="D21" s="793">
        <v>1</v>
      </c>
      <c r="E21" s="799" t="s">
        <v>533</v>
      </c>
      <c r="F21" s="801" t="s">
        <v>665</v>
      </c>
      <c r="G21" s="804" t="s">
        <v>72</v>
      </c>
      <c r="H21" s="793"/>
      <c r="I21" s="793">
        <v>1</v>
      </c>
      <c r="J21" s="795" t="s">
        <v>1697</v>
      </c>
      <c r="K21" s="791" t="s">
        <v>72</v>
      </c>
      <c r="L21" s="798"/>
      <c r="M21" s="798" t="s">
        <v>79</v>
      </c>
      <c r="N21" s="789"/>
      <c r="O21" s="791" t="s">
        <v>72</v>
      </c>
      <c r="P21" s="777"/>
      <c r="Q21" s="777" t="s">
        <v>79</v>
      </c>
      <c r="R21" s="784"/>
      <c r="S21" s="775"/>
    </row>
    <row r="22" spans="1:19" s="773" customFormat="1" ht="17.1" customHeight="1">
      <c r="A22" s="250"/>
      <c r="C22" s="150"/>
      <c r="D22" s="794"/>
      <c r="E22" s="800"/>
      <c r="F22" s="802"/>
      <c r="G22" s="792"/>
      <c r="H22" s="794"/>
      <c r="I22" s="794"/>
      <c r="J22" s="796"/>
      <c r="K22" s="792"/>
      <c r="L22" s="794"/>
      <c r="M22" s="794"/>
      <c r="N22" s="790"/>
      <c r="O22" s="792"/>
      <c r="P22" s="274"/>
      <c r="Q22" s="91"/>
      <c r="R22" s="91"/>
      <c r="S22" s="92"/>
    </row>
    <row r="23" spans="1:19" s="773" customFormat="1" ht="15" customHeight="1">
      <c r="A23" s="250"/>
      <c r="C23" s="150"/>
      <c r="D23" s="794"/>
      <c r="E23" s="800"/>
      <c r="F23" s="802"/>
      <c r="G23" s="792"/>
      <c r="H23" s="794"/>
      <c r="I23" s="794"/>
      <c r="J23" s="797"/>
      <c r="K23" s="792"/>
      <c r="L23" s="90"/>
      <c r="M23" s="91"/>
      <c r="N23" s="91"/>
      <c r="O23" s="91"/>
      <c r="P23" s="91"/>
      <c r="Q23" s="91"/>
      <c r="R23" s="91"/>
      <c r="S23" s="92"/>
    </row>
    <row r="24" spans="1:19" s="773" customFormat="1" ht="15" customHeight="1">
      <c r="A24" s="250"/>
      <c r="C24" s="150"/>
      <c r="D24" s="794"/>
      <c r="E24" s="800"/>
      <c r="F24" s="803"/>
      <c r="G24" s="792"/>
      <c r="H24" s="90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</row>
    <row r="25" spans="4:19" ht="17.1" customHeight="1"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ht="3" customHeight="1"/>
    <row r="27" ht="11.25" hidden="1"/>
    <row r="28" ht="0.95" customHeight="1"/>
    <row r="29" ht="23.25" customHeight="1"/>
    <row r="30" ht="3" customHeight="1"/>
  </sheetData>
  <sheetProtection password="FA9C" sheet="1" objects="1" scenarios="1" formatColumns="0" formatRows="0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dataValidations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N18 R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errorTitle="Ошибка" error="Выберите значение из списка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8fd7f0-5a16-49db-ae0a-5af79c5844ba}">
  <sheetPr codeName="List14_1">
    <tabColor rgb="FFEAEBEE"/>
  </sheetPr>
  <dimension ref="A1:AF34"/>
  <sheetViews>
    <sheetView showGridLines="0" tabSelected="1" workbookViewId="0" topLeftCell="F7">
      <selection pane="topLeft" activeCell="J42" sqref="J42"/>
    </sheetView>
  </sheetViews>
  <sheetFormatPr defaultColWidth="10.5736607142857" defaultRowHeight="14.25"/>
  <cols>
    <col min="1" max="1" width="9.14285714285714" style="676" hidden="1" customWidth="1"/>
    <col min="2" max="2" width="9.14285714285714" style="680" hidden="1" customWidth="1"/>
    <col min="3" max="3" width="3.71428571428571" style="675" customWidth="1"/>
    <col min="4" max="4" width="6.28571428571429" style="667" customWidth="1"/>
    <col min="5" max="5" width="46.7142857142857" style="667" customWidth="1"/>
    <col min="6" max="6" width="35.7142857142857" style="667" customWidth="1"/>
    <col min="7" max="7" width="3.71428571428571" style="667" customWidth="1"/>
    <col min="8" max="9" width="11.7142857142857" style="667" customWidth="1"/>
    <col min="10" max="11" width="35.7142857142857" style="667" customWidth="1"/>
    <col min="12" max="12" width="84.8571428571429" style="667" customWidth="1"/>
    <col min="13" max="13" width="10.5714285714286" style="667"/>
    <col min="14" max="15" width="10.5714285714286" style="685"/>
    <col min="16" max="16384" width="10.5714285714286" style="667"/>
  </cols>
  <sheetData>
    <row r="1" spans="19:32" ht="14.25" hidden="1">
      <c r="S1" s="695"/>
      <c r="AF1" s="696"/>
    </row>
    <row r="2" ht="14.25" hidden="1"/>
    <row r="3" ht="14.25" hidden="1"/>
    <row r="4" spans="3:12" ht="3" customHeight="1">
      <c r="C4" s="674"/>
      <c r="D4" s="668"/>
      <c r="E4" s="668"/>
      <c r="F4" s="668"/>
      <c r="G4" s="668"/>
      <c r="H4" s="668"/>
      <c r="I4" s="668"/>
      <c r="J4" s="668"/>
      <c r="K4" s="669"/>
      <c r="L4" s="669"/>
    </row>
    <row r="5" spans="3:12" ht="26.1" customHeight="1">
      <c r="C5" s="674"/>
      <c r="D5" s="819" t="s">
        <v>577</v>
      </c>
      <c r="E5" s="819"/>
      <c r="F5" s="819"/>
      <c r="G5" s="819"/>
      <c r="H5" s="819"/>
      <c r="I5" s="819"/>
      <c r="J5" s="819"/>
      <c r="K5" s="819"/>
      <c r="L5" s="694"/>
    </row>
    <row r="6" spans="3:12" ht="3" customHeight="1">
      <c r="C6" s="674"/>
      <c r="D6" s="668"/>
      <c r="E6" s="673"/>
      <c r="F6" s="673"/>
      <c r="G6" s="673"/>
      <c r="H6" s="673"/>
      <c r="I6" s="673"/>
      <c r="J6" s="673"/>
      <c r="K6" s="672"/>
      <c r="L6" s="687"/>
    </row>
    <row r="7" spans="3:13" ht="18.75">
      <c r="C7" s="674"/>
      <c r="D7" s="668"/>
      <c r="E7" s="704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F7" s="820" t="str">
        <f>IF(datePr_ch="",IF(datePr="","",datePr),datePr_ch)</f>
        <v>25.04.2023</v>
      </c>
      <c r="G7" s="820"/>
      <c r="H7" s="820"/>
      <c r="I7" s="820"/>
      <c r="J7" s="820"/>
      <c r="K7" s="820"/>
      <c r="L7" s="766"/>
      <c r="M7" s="683"/>
    </row>
    <row r="8" spans="3:13" ht="18.75">
      <c r="C8" s="674"/>
      <c r="D8" s="668"/>
      <c r="E8" s="704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F8" s="820" t="str">
        <f>IF(numberPr_ch="",IF(numberPr="","",numberPr),numberPr_ch)</f>
        <v>01-03/098</v>
      </c>
      <c r="G8" s="820"/>
      <c r="H8" s="820"/>
      <c r="I8" s="820"/>
      <c r="J8" s="820"/>
      <c r="K8" s="820"/>
      <c r="L8" s="766"/>
      <c r="M8" s="683"/>
    </row>
    <row r="9" spans="3:12" ht="14.25">
      <c r="C9" s="674"/>
      <c r="D9" s="668"/>
      <c r="E9" s="673"/>
      <c r="F9" s="673"/>
      <c r="G9" s="673"/>
      <c r="H9" s="673"/>
      <c r="I9" s="673"/>
      <c r="J9" s="673"/>
      <c r="K9" s="672"/>
      <c r="L9" s="687"/>
    </row>
    <row r="10" spans="3:12" ht="21" customHeight="1">
      <c r="C10" s="674"/>
      <c r="D10" s="821" t="s">
        <v>406</v>
      </c>
      <c r="E10" s="821"/>
      <c r="F10" s="821"/>
      <c r="G10" s="821"/>
      <c r="H10" s="821"/>
      <c r="I10" s="821"/>
      <c r="J10" s="821"/>
      <c r="K10" s="821"/>
      <c r="L10" s="822" t="s">
        <v>407</v>
      </c>
    </row>
    <row r="11" spans="3:12" ht="21" customHeight="1">
      <c r="C11" s="674"/>
      <c r="D11" s="823" t="s">
        <v>78</v>
      </c>
      <c r="E11" s="825" t="s">
        <v>264</v>
      </c>
      <c r="F11" s="825" t="s">
        <v>20</v>
      </c>
      <c r="G11" s="827" t="s">
        <v>555</v>
      </c>
      <c r="H11" s="828"/>
      <c r="I11" s="829"/>
      <c r="J11" s="825" t="s">
        <v>400</v>
      </c>
      <c r="K11" s="825" t="s">
        <v>408</v>
      </c>
      <c r="L11" s="822"/>
    </row>
    <row r="12" spans="3:12" ht="21" customHeight="1">
      <c r="C12" s="674"/>
      <c r="D12" s="824"/>
      <c r="E12" s="826"/>
      <c r="F12" s="826"/>
      <c r="G12" s="831" t="s">
        <v>556</v>
      </c>
      <c r="H12" s="832"/>
      <c r="I12" s="677" t="s">
        <v>557</v>
      </c>
      <c r="J12" s="826"/>
      <c r="K12" s="826"/>
      <c r="L12" s="822"/>
    </row>
    <row r="13" spans="3:12" ht="12" customHeight="1">
      <c r="C13" s="674"/>
      <c r="D13" s="670" t="s">
        <v>79</v>
      </c>
      <c r="E13" s="670" t="s">
        <v>48</v>
      </c>
      <c r="F13" s="670" t="s">
        <v>49</v>
      </c>
      <c r="G13" s="833" t="s">
        <v>50</v>
      </c>
      <c r="H13" s="833"/>
      <c r="I13" s="670" t="s">
        <v>60</v>
      </c>
      <c r="J13" s="670" t="s">
        <v>61</v>
      </c>
      <c r="K13" s="670" t="s">
        <v>164</v>
      </c>
      <c r="L13" s="670" t="s">
        <v>165</v>
      </c>
    </row>
    <row r="14" spans="1:13" ht="14.25" customHeight="1">
      <c r="A14" s="686"/>
      <c r="C14" s="674"/>
      <c r="D14" s="700">
        <v>1</v>
      </c>
      <c r="E14" s="830" t="s">
        <v>558</v>
      </c>
      <c r="F14" s="834"/>
      <c r="G14" s="834"/>
      <c r="H14" s="834"/>
      <c r="I14" s="834"/>
      <c r="J14" s="834"/>
      <c r="K14" s="834"/>
      <c r="L14" s="678"/>
      <c r="M14" s="701"/>
    </row>
    <row r="15" spans="1:13" ht="56.25">
      <c r="A15" s="686"/>
      <c r="C15" s="674"/>
      <c r="D15" s="700" t="s">
        <v>262</v>
      </c>
      <c r="E15" s="689" t="s">
        <v>410</v>
      </c>
      <c r="F15" s="689" t="s">
        <v>410</v>
      </c>
      <c r="G15" s="835" t="s">
        <v>410</v>
      </c>
      <c r="H15" s="836"/>
      <c r="I15" s="689" t="s">
        <v>410</v>
      </c>
      <c r="J15" s="745" t="s">
        <v>1113</v>
      </c>
      <c r="K15" s="754"/>
      <c r="L15" s="682" t="s">
        <v>559</v>
      </c>
      <c r="M15" s="701"/>
    </row>
    <row r="16" spans="1:13" ht="18.75">
      <c r="A16" s="686"/>
      <c r="B16" s="680">
        <v>3</v>
      </c>
      <c r="C16" s="674"/>
      <c r="D16" s="702">
        <v>2</v>
      </c>
      <c r="E16" s="837" t="s">
        <v>560</v>
      </c>
      <c r="F16" s="838"/>
      <c r="G16" s="838"/>
      <c r="H16" s="839"/>
      <c r="I16" s="839"/>
      <c r="J16" s="839" t="s">
        <v>410</v>
      </c>
      <c r="K16" s="839"/>
      <c r="L16" s="698"/>
      <c r="M16" s="701"/>
    </row>
    <row r="17" spans="1:13" ht="90" customHeight="1">
      <c r="A17" s="686"/>
      <c r="C17" s="840"/>
      <c r="D17" s="841" t="s">
        <v>561</v>
      </c>
      <c r="E17" s="842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17" s="843" t="str">
        <f>IF('Перечень тарифов'!J21="","наименование отсутствует",""&amp;'Перечень тарифов'!J21&amp;"")</f>
        <v xml:space="preserve">Горячая вода </v>
      </c>
      <c r="G17" s="689"/>
      <c r="H17" s="753" t="s">
        <v>868</v>
      </c>
      <c r="I17" s="746" t="s">
        <v>869</v>
      </c>
      <c r="J17" s="745" t="s">
        <v>216</v>
      </c>
      <c r="K17" s="689" t="s">
        <v>410</v>
      </c>
      <c r="L17" s="844" t="s">
        <v>578</v>
      </c>
      <c r="M17" s="701"/>
    </row>
    <row r="18" spans="1:13" ht="18.75">
      <c r="A18" s="686"/>
      <c r="C18" s="840"/>
      <c r="D18" s="841"/>
      <c r="E18" s="842"/>
      <c r="F18" s="843"/>
      <c r="G18" s="703"/>
      <c r="H18" s="699" t="s">
        <v>243</v>
      </c>
      <c r="I18" s="693"/>
      <c r="J18" s="693"/>
      <c r="K18" s="691"/>
      <c r="L18" s="845"/>
      <c r="M18" s="701"/>
    </row>
    <row r="19" spans="1:13" ht="18.75">
      <c r="A19" s="686"/>
      <c r="B19" s="680">
        <v>3</v>
      </c>
      <c r="C19" s="674"/>
      <c r="D19" s="681" t="s">
        <v>49</v>
      </c>
      <c r="E19" s="830" t="s">
        <v>563</v>
      </c>
      <c r="F19" s="830"/>
      <c r="G19" s="830"/>
      <c r="H19" s="830"/>
      <c r="I19" s="830"/>
      <c r="J19" s="830"/>
      <c r="K19" s="830"/>
      <c r="L19" s="697"/>
      <c r="M19" s="701"/>
    </row>
    <row r="20" spans="1:13" ht="33.75">
      <c r="A20" s="686"/>
      <c r="C20" s="674"/>
      <c r="D20" s="700" t="s">
        <v>401</v>
      </c>
      <c r="E20" s="689" t="s">
        <v>410</v>
      </c>
      <c r="F20" s="689" t="s">
        <v>410</v>
      </c>
      <c r="G20" s="835" t="s">
        <v>410</v>
      </c>
      <c r="H20" s="836"/>
      <c r="I20" s="689" t="s">
        <v>410</v>
      </c>
      <c r="J20" s="689" t="s">
        <v>410</v>
      </c>
      <c r="K20" s="785" t="s">
        <v>1698</v>
      </c>
      <c r="L20" s="682" t="s">
        <v>564</v>
      </c>
      <c r="M20" s="701"/>
    </row>
    <row r="21" spans="1:13" ht="18.75">
      <c r="A21" s="686"/>
      <c r="B21" s="680">
        <v>3</v>
      </c>
      <c r="C21" s="674"/>
      <c r="D21" s="681" t="s">
        <v>50</v>
      </c>
      <c r="E21" s="830" t="s">
        <v>565</v>
      </c>
      <c r="F21" s="830"/>
      <c r="G21" s="830"/>
      <c r="H21" s="830"/>
      <c r="I21" s="830"/>
      <c r="J21" s="830"/>
      <c r="K21" s="830"/>
      <c r="L21" s="697"/>
      <c r="M21" s="701"/>
    </row>
    <row r="22" spans="1:13" ht="67.5" customHeight="1">
      <c r="A22" s="686"/>
      <c r="C22" s="840"/>
      <c r="D22" s="841" t="s">
        <v>402</v>
      </c>
      <c r="E22" s="842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2" s="843" t="str">
        <f>IF('Перечень тарифов'!J21="","наименование отсутствует",""&amp;'Перечень тарифов'!J21&amp;"")</f>
        <v xml:space="preserve">Горячая вода </v>
      </c>
      <c r="G22" s="689"/>
      <c r="H22" s="746" t="s">
        <v>868</v>
      </c>
      <c r="I22" s="746" t="s">
        <v>869</v>
      </c>
      <c r="J22" s="768">
        <v>13437.77</v>
      </c>
      <c r="K22" s="689" t="s">
        <v>410</v>
      </c>
      <c r="L22" s="844" t="s">
        <v>579</v>
      </c>
      <c r="M22" s="701"/>
    </row>
    <row r="23" spans="1:13" ht="18.75">
      <c r="A23" s="686"/>
      <c r="C23" s="840"/>
      <c r="D23" s="841"/>
      <c r="E23" s="842"/>
      <c r="F23" s="843"/>
      <c r="G23" s="703"/>
      <c r="H23" s="699" t="s">
        <v>243</v>
      </c>
      <c r="I23" s="690"/>
      <c r="J23" s="690"/>
      <c r="K23" s="691"/>
      <c r="L23" s="845"/>
      <c r="M23" s="701"/>
    </row>
    <row r="24" spans="1:13" ht="18.75">
      <c r="A24" s="686"/>
      <c r="C24" s="674"/>
      <c r="D24" s="681" t="s">
        <v>60</v>
      </c>
      <c r="E24" s="830" t="s">
        <v>566</v>
      </c>
      <c r="F24" s="830"/>
      <c r="G24" s="830"/>
      <c r="H24" s="830"/>
      <c r="I24" s="830"/>
      <c r="J24" s="830"/>
      <c r="K24" s="830"/>
      <c r="L24" s="697"/>
      <c r="M24" s="701"/>
    </row>
    <row r="25" spans="1:13" ht="78.75" customHeight="1">
      <c r="A25" s="686"/>
      <c r="C25" s="840"/>
      <c r="D25" s="846" t="s">
        <v>403</v>
      </c>
      <c r="E25" s="842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5" s="843" t="str">
        <f>IF('Перечень тарифов'!J21="","наименование отсутствует",""&amp;'Перечень тарифов'!J21&amp;"")</f>
        <v xml:space="preserve">Горячая вода </v>
      </c>
      <c r="G25" s="689"/>
      <c r="H25" s="753" t="s">
        <v>868</v>
      </c>
      <c r="I25" s="746" t="s">
        <v>869</v>
      </c>
      <c r="J25" s="768">
        <v>76.762</v>
      </c>
      <c r="K25" s="689" t="s">
        <v>410</v>
      </c>
      <c r="L25" s="844" t="s">
        <v>580</v>
      </c>
      <c r="M25" s="701"/>
    </row>
    <row r="26" spans="1:13" ht="18.75">
      <c r="A26" s="686"/>
      <c r="C26" s="840"/>
      <c r="D26" s="847"/>
      <c r="E26" s="842"/>
      <c r="F26" s="843"/>
      <c r="G26" s="703"/>
      <c r="H26" s="699" t="s">
        <v>243</v>
      </c>
      <c r="I26" s="690"/>
      <c r="J26" s="690"/>
      <c r="K26" s="691"/>
      <c r="L26" s="845"/>
      <c r="M26" s="701"/>
    </row>
    <row r="27" spans="1:13" ht="26.1" customHeight="1">
      <c r="A27" s="686"/>
      <c r="C27" s="674"/>
      <c r="D27" s="681" t="s">
        <v>61</v>
      </c>
      <c r="E27" s="830" t="s">
        <v>581</v>
      </c>
      <c r="F27" s="830"/>
      <c r="G27" s="830"/>
      <c r="H27" s="830"/>
      <c r="I27" s="830"/>
      <c r="J27" s="830"/>
      <c r="K27" s="830"/>
      <c r="L27" s="697"/>
      <c r="M27" s="701"/>
    </row>
    <row r="28" spans="1:15" ht="112.5" customHeight="1">
      <c r="A28" s="686"/>
      <c r="C28" s="840"/>
      <c r="D28" s="846" t="s">
        <v>404</v>
      </c>
      <c r="E28" s="842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28" s="843" t="str">
        <f>IF('Перечень тарифов'!J21="","наименование отсутствует",""&amp;'Перечень тарифов'!J21&amp;"")</f>
        <v xml:space="preserve">Горячая вода </v>
      </c>
      <c r="G28" s="689"/>
      <c r="H28" s="753" t="s">
        <v>868</v>
      </c>
      <c r="I28" s="746" t="s">
        <v>869</v>
      </c>
      <c r="J28" s="768">
        <v>0</v>
      </c>
      <c r="K28" s="689" t="s">
        <v>410</v>
      </c>
      <c r="L28" s="844" t="s">
        <v>582</v>
      </c>
      <c r="M28" s="701"/>
      <c r="O28" s="685" t="s">
        <v>512</v>
      </c>
    </row>
    <row r="29" spans="1:13" ht="18.75">
      <c r="A29" s="686"/>
      <c r="C29" s="840"/>
      <c r="D29" s="847"/>
      <c r="E29" s="842"/>
      <c r="F29" s="843"/>
      <c r="G29" s="703"/>
      <c r="H29" s="699" t="s">
        <v>243</v>
      </c>
      <c r="I29" s="690"/>
      <c r="J29" s="690"/>
      <c r="K29" s="691"/>
      <c r="L29" s="845"/>
      <c r="M29" s="701"/>
    </row>
    <row r="30" spans="1:13" ht="25.5" customHeight="1">
      <c r="A30" s="686"/>
      <c r="B30" s="680">
        <v>3</v>
      </c>
      <c r="C30" s="674"/>
      <c r="D30" s="681" t="s">
        <v>164</v>
      </c>
      <c r="E30" s="830" t="s">
        <v>583</v>
      </c>
      <c r="F30" s="830"/>
      <c r="G30" s="830"/>
      <c r="H30" s="830"/>
      <c r="I30" s="830"/>
      <c r="J30" s="830"/>
      <c r="K30" s="830"/>
      <c r="L30" s="697"/>
      <c r="M30" s="701"/>
    </row>
    <row r="31" spans="1:13" ht="112.5" customHeight="1">
      <c r="A31" s="686"/>
      <c r="C31" s="840"/>
      <c r="D31" s="846" t="s">
        <v>567</v>
      </c>
      <c r="E31" s="842" t="str">
        <f>IF('Перечень тарифов'!E21="","наименование отсутствует",""&amp;'Перечень тарифов'!E21&amp;"")</f>
        <v>Тариф на горячую воду в закрытой системе горячего водоснабжения (горячее водоснабжение)</v>
      </c>
      <c r="F31" s="843" t="str">
        <f>IF('Перечень тарифов'!J21="","наименование отсутствует",""&amp;'Перечень тарифов'!J21&amp;"")</f>
        <v xml:space="preserve">Горячая вода </v>
      </c>
      <c r="G31" s="689"/>
      <c r="H31" s="753" t="s">
        <v>868</v>
      </c>
      <c r="I31" s="746" t="s">
        <v>869</v>
      </c>
      <c r="J31" s="768">
        <v>0</v>
      </c>
      <c r="K31" s="689" t="s">
        <v>410</v>
      </c>
      <c r="L31" s="844" t="s">
        <v>584</v>
      </c>
      <c r="M31" s="701"/>
    </row>
    <row r="32" spans="1:13" ht="18.75">
      <c r="A32" s="686"/>
      <c r="C32" s="840"/>
      <c r="D32" s="847"/>
      <c r="E32" s="842"/>
      <c r="F32" s="843"/>
      <c r="G32" s="703"/>
      <c r="H32" s="699" t="s">
        <v>243</v>
      </c>
      <c r="I32" s="690"/>
      <c r="J32" s="690"/>
      <c r="K32" s="691"/>
      <c r="L32" s="845"/>
      <c r="M32" s="701"/>
    </row>
    <row r="33" spans="1:15" s="679" customFormat="1" ht="3" customHeight="1">
      <c r="A33" s="686"/>
      <c r="D33" s="705"/>
      <c r="E33" s="705"/>
      <c r="F33" s="705"/>
      <c r="G33" s="705"/>
      <c r="H33" s="705"/>
      <c r="I33" s="705"/>
      <c r="J33" s="705"/>
      <c r="K33" s="705"/>
      <c r="L33" s="705"/>
      <c r="N33" s="688"/>
      <c r="O33" s="688"/>
    </row>
    <row r="34" spans="4:12" ht="24.75" customHeight="1">
      <c r="D34" s="692">
        <v>1</v>
      </c>
      <c r="E34" s="848" t="s">
        <v>662</v>
      </c>
      <c r="F34" s="848"/>
      <c r="G34" s="848"/>
      <c r="H34" s="848"/>
      <c r="I34" s="848"/>
      <c r="J34" s="848"/>
      <c r="K34" s="848"/>
      <c r="L34" s="848"/>
    </row>
  </sheetData>
  <sheetProtection password="FA9C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2 J25 J28 J31">
      <formula1>-9.99999999999999E+23</formula1>
      <formula2>9.99999999999999E+23</formula2>
    </dataValidation>
    <dataValidation type="list" allowBlank="1" showInputMessage="1" showErrorMessage="1" prompt="Выберите значение из списка" errorTitle="Ошибка" error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2:I22 H25:I25 H28:I28 H31:I31"/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16:L17 L22 L25 L28 L31">
      <formula1>900</formula1>
    </dataValidation>
    <dataValidation type="textLength" operator="lessThanOrEqual" allowBlank="1" showInputMessage="1" showErrorMessage="1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errorTitle="Ошибка" error="Допускается ввод не более 900 символов!" sqref="J15">
      <formula1>900</formula1>
    </dataValidation>
  </dataValidations>
  <hyperlinks>
    <hyperlink ref="K20" location="'Форма 1.11.1'!$K$20" tooltip="Кликните по гиперссылке, чтобы перейти по гиперссылке или отредактировать её" display="https://portal.eias.ru/Portal/DownloadPage.aspx?type=12&amp;guid=4062afb1-ea1c-4ff1-957e-41f2ac79f7a5"/>
  </hyperlinks>
  <pageMargins left="0.7" right="0.7" top="0.75" bottom="0.75" header="0.3" footer="0.3"/>
  <pageSetup orientation="portrait" paperSize="1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95b1ac-de21-4743-b6e2-31916c7c339a}">
  <sheetPr codeName="List05_2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62" hidden="1" customWidth="1"/>
    <col min="2" max="4" width="3.71428571428571" style="246" hidden="1" customWidth="1"/>
    <col min="5" max="5" width="3.71428571428571" style="58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46"/>
    <col min="12" max="12" width="11.1428571428571" style="246" customWidth="1"/>
    <col min="13" max="20" width="10.5714285714286" style="246"/>
    <col min="21" max="16384" width="10.5714285714286" style="34"/>
  </cols>
  <sheetData>
    <row r="1" spans="1:1" ht="3" customHeight="1">
      <c r="A1" s="262" t="s">
        <v>48</v>
      </c>
    </row>
    <row r="2" spans="6:9" ht="22.5">
      <c r="F2" s="849" t="s">
        <v>436</v>
      </c>
      <c r="G2" s="850"/>
      <c r="H2" s="851"/>
      <c r="I2" s="480"/>
    </row>
    <row r="3" ht="3" customHeight="1"/>
    <row r="4" spans="1:20" s="208" customFormat="1" ht="11.25">
      <c r="A4" s="261"/>
      <c r="B4" s="261"/>
      <c r="C4" s="261"/>
      <c r="D4" s="261"/>
      <c r="F4" s="852" t="s">
        <v>406</v>
      </c>
      <c r="G4" s="852"/>
      <c r="H4" s="852"/>
      <c r="I4" s="853" t="s">
        <v>407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0" s="208" customFormat="1" ht="11.25" customHeight="1">
      <c r="A5" s="261"/>
      <c r="B5" s="261"/>
      <c r="C5" s="261"/>
      <c r="D5" s="261"/>
      <c r="F5" s="360" t="s">
        <v>78</v>
      </c>
      <c r="G5" s="377" t="s">
        <v>409</v>
      </c>
      <c r="H5" s="359" t="s">
        <v>400</v>
      </c>
      <c r="I5" s="85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s="208" customFormat="1" ht="12" customHeight="1">
      <c r="A6" s="261"/>
      <c r="B6" s="261"/>
      <c r="C6" s="261"/>
      <c r="D6" s="261"/>
      <c r="F6" s="361" t="s">
        <v>79</v>
      </c>
      <c r="G6" s="363">
        <v>2</v>
      </c>
      <c r="H6" s="364">
        <v>3</v>
      </c>
      <c r="I6" s="362">
        <v>4</v>
      </c>
      <c r="J6" s="261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208" customFormat="1" ht="18.75">
      <c r="A7" s="261"/>
      <c r="B7" s="261"/>
      <c r="C7" s="261"/>
      <c r="D7" s="261"/>
      <c r="F7" s="374">
        <v>1</v>
      </c>
      <c r="G7" s="443" t="s">
        <v>437</v>
      </c>
      <c r="H7" s="755" t="str">
        <f>IF(dateCh="","",dateCh)</f>
        <v>02.05.2023</v>
      </c>
      <c r="I7" s="235" t="s">
        <v>438</v>
      </c>
      <c r="J7" s="3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0" s="208" customFormat="1" ht="45">
      <c r="A8" s="854">
        <v>1</v>
      </c>
      <c r="B8" s="261"/>
      <c r="C8" s="261"/>
      <c r="D8" s="261"/>
      <c r="F8" s="374" t="str">
        <f>"2."&amp;mergeValue(A8)</f>
        <v>2.1</v>
      </c>
      <c r="G8" s="443" t="s">
        <v>439</v>
      </c>
      <c r="H8" s="358"/>
      <c r="I8" s="235" t="s">
        <v>520</v>
      </c>
      <c r="J8" s="3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s="208" customFormat="1" ht="22.5">
      <c r="A9" s="854"/>
      <c r="B9" s="261"/>
      <c r="C9" s="261"/>
      <c r="D9" s="261"/>
      <c r="F9" s="374" t="str">
        <f>"3."&amp;mergeValue(A9)</f>
        <v>3.1</v>
      </c>
      <c r="G9" s="443" t="s">
        <v>440</v>
      </c>
      <c r="H9" s="358"/>
      <c r="I9" s="235" t="s">
        <v>519</v>
      </c>
      <c r="J9" s="3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s="208" customFormat="1" ht="22.5">
      <c r="A10" s="854"/>
      <c r="B10" s="261"/>
      <c r="C10" s="261"/>
      <c r="D10" s="261"/>
      <c r="F10" s="374" t="str">
        <f>"4."&amp;mergeValue(A10)</f>
        <v>4.1</v>
      </c>
      <c r="G10" s="443" t="s">
        <v>441</v>
      </c>
      <c r="H10" s="359" t="s">
        <v>410</v>
      </c>
      <c r="I10" s="235"/>
      <c r="J10" s="3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pans="1:20" s="208" customFormat="1" ht="18.75">
      <c r="A11" s="854"/>
      <c r="B11" s="854">
        <v>1</v>
      </c>
      <c r="C11" s="384"/>
      <c r="D11" s="384"/>
      <c r="F11" s="374" t="str">
        <f>"4."&amp;mergeValue(A11)&amp;"."&amp;mergeValue(B11)</f>
        <v>4.1.1</v>
      </c>
      <c r="G11" s="365" t="s">
        <v>522</v>
      </c>
      <c r="H11" s="358" t="str">
        <f>IF(region_name="","",region_name)</f>
        <v>Свердловская область</v>
      </c>
      <c r="I11" s="235" t="s">
        <v>444</v>
      </c>
      <c r="J11" s="3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pans="1:20" s="208" customFormat="1" ht="22.5">
      <c r="A12" s="854"/>
      <c r="B12" s="854"/>
      <c r="C12" s="854">
        <v>1</v>
      </c>
      <c r="D12" s="384"/>
      <c r="F12" s="374" t="str">
        <f>"4."&amp;mergeValue(A12)&amp;"."&amp;mergeValue(B12)&amp;"."&amp;mergeValue(C12)</f>
        <v>4.1.1.1</v>
      </c>
      <c r="G12" s="381" t="s">
        <v>442</v>
      </c>
      <c r="H12" s="358"/>
      <c r="I12" s="235" t="s">
        <v>445</v>
      </c>
      <c r="J12" s="3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0" s="208" customFormat="1" ht="39" customHeight="1">
      <c r="A13" s="854"/>
      <c r="B13" s="854"/>
      <c r="C13" s="854"/>
      <c r="D13" s="384">
        <v>1</v>
      </c>
      <c r="F13" s="374" t="str">
        <f>"4."&amp;mergeValue(A13)&amp;"."&amp;mergeValue(B13)&amp;"."&amp;mergeValue(C13)&amp;"."&amp;mergeValue(D13)</f>
        <v>4.1.1.1.1</v>
      </c>
      <c r="G13" s="446" t="s">
        <v>443</v>
      </c>
      <c r="H13" s="358"/>
      <c r="I13" s="855" t="s">
        <v>521</v>
      </c>
      <c r="J13" s="3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0" s="208" customFormat="1" ht="18.75">
      <c r="A14" s="854"/>
      <c r="B14" s="854"/>
      <c r="C14" s="854"/>
      <c r="D14" s="384"/>
      <c r="F14" s="378"/>
      <c r="G14" s="130" t="s">
        <v>3</v>
      </c>
      <c r="H14" s="383"/>
      <c r="I14" s="855"/>
      <c r="J14" s="3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pans="1:20" s="208" customFormat="1" ht="18.75">
      <c r="A15" s="854"/>
      <c r="B15" s="854"/>
      <c r="C15" s="384"/>
      <c r="D15" s="384"/>
      <c r="F15" s="447"/>
      <c r="G15" s="227" t="s">
        <v>383</v>
      </c>
      <c r="H15" s="448"/>
      <c r="I15" s="449"/>
      <c r="J15" s="3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s="208" customFormat="1" ht="18.75">
      <c r="A16" s="854"/>
      <c r="B16" s="261"/>
      <c r="C16" s="261"/>
      <c r="D16" s="261"/>
      <c r="F16" s="378"/>
      <c r="G16" s="143" t="s">
        <v>449</v>
      </c>
      <c r="H16" s="379"/>
      <c r="I16" s="380"/>
      <c r="J16" s="3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s="208" customFormat="1" ht="18.75">
      <c r="A17" s="261"/>
      <c r="B17" s="261"/>
      <c r="C17" s="261"/>
      <c r="D17" s="261"/>
      <c r="F17" s="378"/>
      <c r="G17" s="172" t="s">
        <v>448</v>
      </c>
      <c r="H17" s="379"/>
      <c r="I17" s="380"/>
      <c r="J17" s="3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s="367" customFormat="1" ht="3" customHeight="1">
      <c r="A18" s="369"/>
      <c r="B18" s="369"/>
      <c r="C18" s="369"/>
      <c r="D18" s="369"/>
      <c r="F18" s="385"/>
      <c r="G18" s="386"/>
      <c r="H18" s="387"/>
      <c r="I18" s="388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</row>
    <row r="19" spans="1:20" s="367" customFormat="1" ht="15" customHeight="1">
      <c r="A19" s="369"/>
      <c r="B19" s="369"/>
      <c r="C19" s="369"/>
      <c r="D19" s="369"/>
      <c r="F19" s="366"/>
      <c r="G19" s="848" t="s">
        <v>523</v>
      </c>
      <c r="H19" s="848"/>
      <c r="I19" s="284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8c0c81-8785-4956-a4c9-26a20e7a77f5}">
  <sheetPr codeName="List06_2">
    <tabColor rgb="FFEAEBEE"/>
    <pageSetUpPr fitToPage="1"/>
  </sheetPr>
  <dimension ref="A1:AI32"/>
  <sheetViews>
    <sheetView showGridLines="0" workbookViewId="0" topLeftCell="I4">
      <selection pane="topLeft" activeCell="A1" sqref="A1"/>
    </sheetView>
  </sheetViews>
  <sheetFormatPr defaultColWidth="10.5736607142857" defaultRowHeight="14.25"/>
  <cols>
    <col min="1" max="6" width="10.5714285714286" style="34" hidden="1" customWidth="1"/>
    <col min="7" max="7" width="9.14285714285714" style="66" hidden="1" customWidth="1"/>
    <col min="8" max="8" width="3.71428571428571" style="66" hidden="1" customWidth="1"/>
    <col min="9" max="9" width="3.71428571428571" style="66" customWidth="1"/>
    <col min="10" max="11" width="3.71428571428571" style="58" customWidth="1"/>
    <col min="12" max="12" width="12.7142857142857" style="34" customWidth="1"/>
    <col min="13" max="13" width="47.4285714285714" style="34" customWidth="1"/>
    <col min="14" max="14" width="1.71428571428571" style="34" hidden="1" customWidth="1"/>
    <col min="15" max="15" width="20.7142857142857" style="34" hidden="1" customWidth="1"/>
    <col min="16" max="17" width="23.7142857142857" style="34" hidden="1" customWidth="1"/>
    <col min="18" max="18" width="11.7142857142857" style="34" customWidth="1"/>
    <col min="19" max="19" width="3.71428571428571" style="34" customWidth="1"/>
    <col min="20" max="20" width="11.7142857142857" style="34" customWidth="1"/>
    <col min="21" max="21" width="8.57142857142857" style="34" hidden="1" customWidth="1"/>
    <col min="22" max="22" width="4.71428571428571" style="34" customWidth="1"/>
    <col min="23" max="23" width="115.714285714286" style="34" customWidth="1"/>
    <col min="24" max="25" width="10.5714285714286" style="246"/>
    <col min="26" max="26" width="11.1428571428571" style="246" customWidth="1"/>
    <col min="27" max="34" width="10.5714285714286" style="246"/>
    <col min="35" max="16384" width="10.5714285714286" style="34"/>
  </cols>
  <sheetData>
    <row r="1" spans="17:18" ht="14.25" hidden="1">
      <c r="Q1" s="243"/>
      <c r="R1" s="243"/>
    </row>
    <row r="2" spans="21:21" ht="14.25" hidden="1">
      <c r="U2" s="243"/>
    </row>
    <row r="3" ht="14.25" hidden="1"/>
    <row r="4" spans="10:21" ht="3" customHeight="1">
      <c r="J4" s="57"/>
      <c r="K4" s="57"/>
      <c r="L4" s="35"/>
      <c r="M4" s="35"/>
      <c r="N4" s="35"/>
      <c r="O4" s="71"/>
      <c r="P4" s="71"/>
      <c r="Q4" s="71"/>
      <c r="R4" s="71"/>
      <c r="S4" s="71"/>
      <c r="T4" s="71"/>
      <c r="U4" s="71"/>
    </row>
    <row r="5" spans="10:21" ht="26.1" customHeight="1">
      <c r="J5" s="57"/>
      <c r="K5" s="57"/>
      <c r="L5" s="849" t="s">
        <v>585</v>
      </c>
      <c r="M5" s="850"/>
      <c r="N5" s="850"/>
      <c r="O5" s="850"/>
      <c r="P5" s="850"/>
      <c r="Q5" s="850"/>
      <c r="R5" s="850"/>
      <c r="S5" s="850"/>
      <c r="T5" s="850"/>
      <c r="U5" s="851"/>
    </row>
    <row r="6" spans="10:21" ht="3" customHeight="1">
      <c r="J6" s="57"/>
      <c r="K6" s="57"/>
      <c r="L6" s="35"/>
      <c r="M6" s="35"/>
      <c r="N6" s="35"/>
      <c r="O6" s="55"/>
      <c r="P6" s="55"/>
      <c r="Q6" s="55"/>
      <c r="R6" s="55"/>
      <c r="S6" s="55"/>
      <c r="T6" s="55"/>
      <c r="U6" s="55"/>
    </row>
    <row r="7" spans="7:34" s="711" customFormat="1" ht="6" hidden="1">
      <c r="G7" s="733"/>
      <c r="H7" s="733"/>
      <c r="L7" s="710"/>
      <c r="M7" s="709"/>
      <c r="N7" s="708"/>
      <c r="O7" s="867"/>
      <c r="P7" s="867"/>
      <c r="Q7" s="867"/>
      <c r="R7" s="867"/>
      <c r="S7" s="867"/>
      <c r="T7" s="867"/>
      <c r="U7" s="867"/>
      <c r="V7" s="867"/>
      <c r="W7" s="707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</row>
    <row r="8" spans="7:34" s="367" customFormat="1" ht="18.75">
      <c r="G8" s="368"/>
      <c r="H8" s="368"/>
      <c r="L8" s="366"/>
      <c r="M8" s="704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376"/>
      <c r="O8" s="820" t="str">
        <f>IF(datePr_ch="",IF(datePr="","",datePr),datePr_ch)</f>
        <v>25.04.2023</v>
      </c>
      <c r="P8" s="820"/>
      <c r="Q8" s="820"/>
      <c r="R8" s="820"/>
      <c r="S8" s="820"/>
      <c r="T8" s="820"/>
      <c r="U8" s="820"/>
      <c r="V8" s="820"/>
      <c r="W8" s="767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</row>
    <row r="9" spans="7:34" s="367" customFormat="1" ht="18.75">
      <c r="G9" s="368"/>
      <c r="H9" s="368"/>
      <c r="L9" s="366"/>
      <c r="M9" s="704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376"/>
      <c r="O9" s="820" t="str">
        <f>IF(numberPr_ch="",IF(numberPr="","",numberPr),numberPr_ch)</f>
        <v>01-03/098</v>
      </c>
      <c r="P9" s="820"/>
      <c r="Q9" s="820"/>
      <c r="R9" s="820"/>
      <c r="S9" s="820"/>
      <c r="T9" s="820"/>
      <c r="U9" s="820"/>
      <c r="V9" s="820"/>
      <c r="W9" s="767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</row>
    <row r="10" spans="7:34" s="711" customFormat="1" ht="6" hidden="1">
      <c r="G10" s="733"/>
      <c r="H10" s="733"/>
      <c r="L10" s="710"/>
      <c r="M10" s="709"/>
      <c r="N10" s="708"/>
      <c r="O10" s="867"/>
      <c r="P10" s="867"/>
      <c r="Q10" s="867"/>
      <c r="R10" s="867"/>
      <c r="S10" s="867"/>
      <c r="T10" s="867"/>
      <c r="U10" s="867"/>
      <c r="V10" s="867"/>
      <c r="W10" s="707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</row>
    <row r="11" spans="7:34" s="208" customFormat="1" ht="15.75" customHeight="1" hidden="1">
      <c r="G11" s="207"/>
      <c r="H11" s="207"/>
      <c r="L11" s="863"/>
      <c r="M11" s="863"/>
      <c r="N11" s="173"/>
      <c r="O11" s="236"/>
      <c r="P11" s="236"/>
      <c r="Q11" s="236"/>
      <c r="R11" s="236"/>
      <c r="S11" s="236"/>
      <c r="T11" s="236"/>
      <c r="U11" s="257" t="s">
        <v>341</v>
      </c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</row>
    <row r="12" spans="7:34" s="208" customFormat="1" ht="14.25">
      <c r="G12" s="207"/>
      <c r="H12" s="207"/>
      <c r="L12" s="173"/>
      <c r="M12" s="173"/>
      <c r="N12" s="173"/>
      <c r="O12" s="866"/>
      <c r="P12" s="866"/>
      <c r="Q12" s="866"/>
      <c r="R12" s="866"/>
      <c r="S12" s="866"/>
      <c r="T12" s="866"/>
      <c r="U12" s="866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</row>
    <row r="13" spans="10:23" ht="15" customHeight="1">
      <c r="J13" s="57"/>
      <c r="K13" s="57"/>
      <c r="L13" s="852" t="s">
        <v>406</v>
      </c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 t="s">
        <v>407</v>
      </c>
    </row>
    <row r="14" spans="10:23" ht="15" customHeight="1">
      <c r="J14" s="57"/>
      <c r="K14" s="57"/>
      <c r="L14" s="852" t="s">
        <v>78</v>
      </c>
      <c r="M14" s="852" t="s">
        <v>367</v>
      </c>
      <c r="N14" s="852"/>
      <c r="O14" s="875" t="s">
        <v>415</v>
      </c>
      <c r="P14" s="875"/>
      <c r="Q14" s="875"/>
      <c r="R14" s="875"/>
      <c r="S14" s="875"/>
      <c r="T14" s="875"/>
      <c r="U14" s="852" t="s">
        <v>303</v>
      </c>
      <c r="V14" s="864" t="s">
        <v>243</v>
      </c>
      <c r="W14" s="852"/>
    </row>
    <row r="15" spans="10:23" ht="14.25" customHeight="1">
      <c r="J15" s="57"/>
      <c r="K15" s="57"/>
      <c r="L15" s="852"/>
      <c r="M15" s="852"/>
      <c r="N15" s="852"/>
      <c r="O15" s="206" t="s">
        <v>416</v>
      </c>
      <c r="P15" s="859" t="s">
        <v>239</v>
      </c>
      <c r="Q15" s="859"/>
      <c r="R15" s="808" t="s">
        <v>417</v>
      </c>
      <c r="S15" s="808"/>
      <c r="T15" s="808"/>
      <c r="U15" s="852"/>
      <c r="V15" s="864"/>
      <c r="W15" s="852"/>
    </row>
    <row r="16" spans="10:23" ht="33.75" customHeight="1">
      <c r="J16" s="57"/>
      <c r="K16" s="57"/>
      <c r="L16" s="852"/>
      <c r="M16" s="852"/>
      <c r="N16" s="852"/>
      <c r="O16" s="340" t="s">
        <v>418</v>
      </c>
      <c r="P16" s="341" t="s">
        <v>419</v>
      </c>
      <c r="Q16" s="341" t="s">
        <v>350</v>
      </c>
      <c r="R16" s="342" t="s">
        <v>242</v>
      </c>
      <c r="S16" s="860" t="s">
        <v>241</v>
      </c>
      <c r="T16" s="860"/>
      <c r="U16" s="852"/>
      <c r="V16" s="864"/>
      <c r="W16" s="852"/>
    </row>
    <row r="17" spans="10:23" ht="12" customHeight="1">
      <c r="J17" s="57"/>
      <c r="K17" s="203">
        <v>1</v>
      </c>
      <c r="L17" s="467" t="s">
        <v>79</v>
      </c>
      <c r="M17" s="467" t="s">
        <v>48</v>
      </c>
      <c r="N17" s="473" t="str">
        <f ca="1">OFFSET(N17,0,-1)</f>
        <v>2</v>
      </c>
      <c r="O17" s="468">
        <f ca="1">OFFSET(O17,0,-1)+1</f>
        <v>3</v>
      </c>
      <c r="P17" s="468">
        <f ca="1">OFFSET(P17,0,-1)+1</f>
        <v>4</v>
      </c>
      <c r="Q17" s="468">
        <f ca="1">OFFSET(Q17,0,-1)+1</f>
        <v>5</v>
      </c>
      <c r="R17" s="468">
        <f ca="1">OFFSET(R17,0,-1)+1</f>
        <v>6</v>
      </c>
      <c r="S17" s="865">
        <f ca="1">OFFSET(S17,0,-1)+1</f>
        <v>7</v>
      </c>
      <c r="T17" s="865"/>
      <c r="U17" s="468">
        <f ca="1">OFFSET(U17,0,-2)+1</f>
        <v>8</v>
      </c>
      <c r="V17" s="473">
        <f ca="1">OFFSET(V17,0,-1)</f>
        <v>8</v>
      </c>
      <c r="W17" s="468">
        <f ca="1">OFFSET(W17,0,-1)+1</f>
        <v>9</v>
      </c>
    </row>
    <row r="18" spans="1:23" ht="22.5">
      <c r="A18" s="856">
        <v>1</v>
      </c>
      <c r="B18" s="506"/>
      <c r="C18" s="506"/>
      <c r="D18" s="506"/>
      <c r="E18" s="507"/>
      <c r="F18" s="507"/>
      <c r="G18" s="508"/>
      <c r="H18" s="326"/>
      <c r="I18" s="284"/>
      <c r="J18" s="146"/>
      <c r="K18" s="146"/>
      <c r="L18" s="459">
        <f>mergeValue(A18)</f>
        <v>1</v>
      </c>
      <c r="M18" s="466" t="s">
        <v>20</v>
      </c>
      <c r="N18" s="472"/>
      <c r="O18" s="803"/>
      <c r="P18" s="803"/>
      <c r="Q18" s="803"/>
      <c r="R18" s="803"/>
      <c r="S18" s="803"/>
      <c r="T18" s="803"/>
      <c r="U18" s="803"/>
      <c r="V18" s="803"/>
      <c r="W18" s="581" t="s">
        <v>590</v>
      </c>
    </row>
    <row r="19" spans="1:23" ht="22.5">
      <c r="A19" s="856"/>
      <c r="B19" s="856">
        <v>1</v>
      </c>
      <c r="C19" s="506"/>
      <c r="D19" s="506"/>
      <c r="E19" s="509"/>
      <c r="F19" s="508"/>
      <c r="G19" s="508"/>
      <c r="H19" s="326"/>
      <c r="I19" s="163"/>
      <c r="J19" s="147"/>
      <c r="K19" s="34"/>
      <c r="L19" s="281" t="str">
        <f>mergeValue(A19)&amp;"."&amp;mergeValue(B19)</f>
        <v>1.1</v>
      </c>
      <c r="M19" s="126" t="s">
        <v>15</v>
      </c>
      <c r="N19" s="234"/>
      <c r="O19" s="869"/>
      <c r="P19" s="869"/>
      <c r="Q19" s="869"/>
      <c r="R19" s="869"/>
      <c r="S19" s="869"/>
      <c r="T19" s="869"/>
      <c r="U19" s="869"/>
      <c r="V19" s="869"/>
      <c r="W19" s="440" t="s">
        <v>425</v>
      </c>
    </row>
    <row r="20" spans="1:27" ht="45">
      <c r="A20" s="856"/>
      <c r="B20" s="856"/>
      <c r="C20" s="856">
        <v>1</v>
      </c>
      <c r="D20" s="506"/>
      <c r="E20" s="509"/>
      <c r="F20" s="508"/>
      <c r="G20" s="508"/>
      <c r="H20" s="326"/>
      <c r="I20" s="285"/>
      <c r="J20" s="147"/>
      <c r="K20" s="71"/>
      <c r="L20" s="281" t="str">
        <f>mergeValue(A20)&amp;"."&amp;mergeValue(B20)&amp;"."&amp;mergeValue(C20)</f>
        <v>1.1.1</v>
      </c>
      <c r="M20" s="127" t="s">
        <v>529</v>
      </c>
      <c r="N20" s="234"/>
      <c r="O20" s="869"/>
      <c r="P20" s="869"/>
      <c r="Q20" s="869"/>
      <c r="R20" s="869"/>
      <c r="S20" s="869"/>
      <c r="T20" s="869"/>
      <c r="U20" s="869"/>
      <c r="V20" s="869"/>
      <c r="W20" s="440" t="s">
        <v>530</v>
      </c>
      <c r="AA20" s="259"/>
    </row>
    <row r="21" spans="1:27" ht="33.75">
      <c r="A21" s="856"/>
      <c r="B21" s="856"/>
      <c r="C21" s="856"/>
      <c r="D21" s="856">
        <v>1</v>
      </c>
      <c r="E21" s="509"/>
      <c r="F21" s="508"/>
      <c r="G21" s="508"/>
      <c r="H21" s="866"/>
      <c r="I21" s="874"/>
      <c r="J21" s="147"/>
      <c r="K21" s="71"/>
      <c r="L21" s="281" t="str">
        <f>mergeValue(A21)&amp;"."&amp;mergeValue(B21)&amp;"."&amp;mergeValue(C21)&amp;"."&amp;mergeValue(D21)</f>
        <v>1.1.1.1</v>
      </c>
      <c r="M21" s="128" t="s">
        <v>368</v>
      </c>
      <c r="N21" s="234"/>
      <c r="O21" s="868"/>
      <c r="P21" s="868"/>
      <c r="Q21" s="868"/>
      <c r="R21" s="868"/>
      <c r="S21" s="868"/>
      <c r="T21" s="868"/>
      <c r="U21" s="868"/>
      <c r="V21" s="868"/>
      <c r="W21" s="440" t="s">
        <v>544</v>
      </c>
      <c r="AA21" s="259"/>
    </row>
    <row r="22" spans="1:27" ht="33.75">
      <c r="A22" s="856"/>
      <c r="B22" s="856"/>
      <c r="C22" s="856"/>
      <c r="D22" s="856"/>
      <c r="E22" s="857" t="s">
        <v>79</v>
      </c>
      <c r="F22" s="506"/>
      <c r="G22" s="508"/>
      <c r="H22" s="866"/>
      <c r="I22" s="874"/>
      <c r="J22" s="866"/>
      <c r="K22" s="71"/>
      <c r="L22" s="281" t="str">
        <f>mergeValue(A22)&amp;"."&amp;mergeValue(B22)&amp;"."&amp;mergeValue(C22)&amp;"."&amp;mergeValue(D22)&amp;"."&amp;mergeValue(E22)</f>
        <v>1.1.1.1.1</v>
      </c>
      <c r="M22" s="138" t="s">
        <v>9</v>
      </c>
      <c r="N22" s="235"/>
      <c r="O22" s="871"/>
      <c r="P22" s="871"/>
      <c r="Q22" s="871"/>
      <c r="R22" s="871"/>
      <c r="S22" s="871"/>
      <c r="T22" s="871"/>
      <c r="U22" s="871"/>
      <c r="V22" s="872"/>
      <c r="W22" s="440" t="s">
        <v>426</v>
      </c>
      <c r="Y22" s="259" t="str">
        <f>strCheckUnique(Z22:Z25)</f>
        <v/>
      </c>
      <c r="AA22" s="259"/>
    </row>
    <row r="23" spans="1:29" ht="156" customHeight="1">
      <c r="A23" s="856"/>
      <c r="B23" s="856"/>
      <c r="C23" s="856"/>
      <c r="D23" s="856"/>
      <c r="E23" s="857"/>
      <c r="F23" s="571">
        <v>1</v>
      </c>
      <c r="G23" s="506"/>
      <c r="H23" s="866"/>
      <c r="I23" s="874"/>
      <c r="J23" s="866"/>
      <c r="K23" s="285"/>
      <c r="L23" s="281" t="str">
        <f>mergeValue(A23)&amp;"."&amp;mergeValue(B23)&amp;"."&amp;mergeValue(C23)&amp;"."&amp;mergeValue(D23)&amp;"."&amp;mergeValue(E23)&amp;"."&amp;mergeValue(F23)</f>
        <v>1.1.1.1.1.1</v>
      </c>
      <c r="M23" s="738"/>
      <c r="N23" s="873"/>
      <c r="O23" s="158"/>
      <c r="P23" s="158"/>
      <c r="Q23" s="158"/>
      <c r="R23" s="861"/>
      <c r="S23" s="862" t="s">
        <v>71</v>
      </c>
      <c r="T23" s="861"/>
      <c r="U23" s="862" t="s">
        <v>72</v>
      </c>
      <c r="V23" s="554"/>
      <c r="W23" s="844" t="s">
        <v>592</v>
      </c>
      <c r="X23" s="246" t="str">
        <f>strCheckDate(O24:V24)</f>
        <v/>
      </c>
      <c r="Z23" s="259" t="str">
        <f>IF(M23="","",M23)</f>
        <v/>
      </c>
      <c r="AA23" s="259"/>
      <c r="AB23" s="259"/>
      <c r="AC23" s="259"/>
    </row>
    <row r="24" spans="1:27" ht="14.25" customHeight="1" hidden="1">
      <c r="A24" s="856"/>
      <c r="B24" s="856"/>
      <c r="C24" s="856"/>
      <c r="D24" s="856"/>
      <c r="E24" s="857"/>
      <c r="F24" s="571"/>
      <c r="G24" s="506"/>
      <c r="H24" s="866"/>
      <c r="I24" s="874"/>
      <c r="J24" s="866"/>
      <c r="K24" s="285"/>
      <c r="L24" s="137"/>
      <c r="M24" s="167"/>
      <c r="N24" s="873"/>
      <c r="O24" s="247"/>
      <c r="P24" s="244"/>
      <c r="Q24" s="245" t="str">
        <f>R23&amp;"-"&amp;T23</f>
        <v>-</v>
      </c>
      <c r="R24" s="861"/>
      <c r="S24" s="862"/>
      <c r="T24" s="870"/>
      <c r="U24" s="862"/>
      <c r="V24" s="554"/>
      <c r="W24" s="858"/>
      <c r="AA24" s="259"/>
    </row>
    <row r="25" spans="1:35" s="0" customFormat="1" ht="15" customHeight="1">
      <c r="A25" s="856"/>
      <c r="B25" s="856"/>
      <c r="C25" s="856"/>
      <c r="D25" s="856"/>
      <c r="E25" s="857"/>
      <c r="F25" s="510"/>
      <c r="G25" s="508"/>
      <c r="H25" s="866"/>
      <c r="I25" s="874"/>
      <c r="J25" s="866"/>
      <c r="K25" s="164"/>
      <c r="L25" s="82"/>
      <c r="M25" s="141" t="s">
        <v>369</v>
      </c>
      <c r="N25" s="161"/>
      <c r="O25" s="124"/>
      <c r="P25" s="124"/>
      <c r="Q25" s="124"/>
      <c r="R25" s="214"/>
      <c r="S25" s="162"/>
      <c r="T25" s="162"/>
      <c r="U25" s="162"/>
      <c r="V25" s="153"/>
      <c r="W25" s="845"/>
      <c r="X25" s="249"/>
      <c r="Y25" s="249"/>
      <c r="Z25" s="249"/>
      <c r="AA25" s="259"/>
      <c r="AB25" s="249"/>
      <c r="AC25" s="246"/>
      <c r="AD25" s="246"/>
      <c r="AE25" s="246"/>
      <c r="AF25" s="246"/>
      <c r="AG25" s="246"/>
      <c r="AH25" s="246"/>
      <c r="AI25" s="34"/>
    </row>
    <row r="26" spans="1:34" s="0" customFormat="1" ht="15" customHeight="1">
      <c r="A26" s="856"/>
      <c r="B26" s="856"/>
      <c r="C26" s="856"/>
      <c r="D26" s="856"/>
      <c r="E26" s="509"/>
      <c r="F26" s="510"/>
      <c r="G26" s="508"/>
      <c r="H26" s="866"/>
      <c r="I26" s="874"/>
      <c r="J26" s="56"/>
      <c r="K26" s="164"/>
      <c r="L26" s="82"/>
      <c r="M26" s="131" t="s">
        <v>12</v>
      </c>
      <c r="N26" s="161"/>
      <c r="O26" s="124"/>
      <c r="P26" s="124"/>
      <c r="Q26" s="124"/>
      <c r="R26" s="214"/>
      <c r="S26" s="162"/>
      <c r="T26" s="162"/>
      <c r="U26" s="161"/>
      <c r="V26" s="162"/>
      <c r="W26" s="152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</row>
    <row r="27" spans="1:34" s="0" customFormat="1" ht="15" customHeight="1">
      <c r="A27" s="856"/>
      <c r="B27" s="856"/>
      <c r="C27" s="856"/>
      <c r="D27" s="511"/>
      <c r="E27" s="511"/>
      <c r="F27" s="512"/>
      <c r="G27" s="511"/>
      <c r="H27" s="326"/>
      <c r="I27" s="164"/>
      <c r="J27" s="56"/>
      <c r="K27" s="146"/>
      <c r="L27" s="82"/>
      <c r="M27" s="130" t="s">
        <v>370</v>
      </c>
      <c r="N27" s="161"/>
      <c r="O27" s="124"/>
      <c r="P27" s="124"/>
      <c r="Q27" s="124"/>
      <c r="R27" s="214"/>
      <c r="S27" s="162"/>
      <c r="T27" s="162"/>
      <c r="U27" s="161"/>
      <c r="V27" s="162"/>
      <c r="W27" s="152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</row>
    <row r="28" spans="1:34" s="0" customFormat="1" ht="15" customHeight="1">
      <c r="A28" s="856"/>
      <c r="B28" s="856"/>
      <c r="C28" s="511"/>
      <c r="D28" s="511"/>
      <c r="E28" s="511"/>
      <c r="F28" s="512"/>
      <c r="G28" s="511"/>
      <c r="H28" s="326"/>
      <c r="I28" s="164"/>
      <c r="J28" s="56"/>
      <c r="K28" s="146"/>
      <c r="L28" s="82"/>
      <c r="M28" s="129" t="s">
        <v>349</v>
      </c>
      <c r="N28" s="162"/>
      <c r="O28" s="129"/>
      <c r="P28" s="129"/>
      <c r="Q28" s="129"/>
      <c r="R28" s="214"/>
      <c r="S28" s="162"/>
      <c r="T28" s="162"/>
      <c r="U28" s="161"/>
      <c r="V28" s="162"/>
      <c r="W28" s="152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</row>
    <row r="29" spans="1:34" s="0" customFormat="1" ht="15" customHeight="1">
      <c r="A29" s="856"/>
      <c r="B29" s="511"/>
      <c r="C29" s="511"/>
      <c r="D29" s="511"/>
      <c r="E29" s="511"/>
      <c r="F29" s="512"/>
      <c r="G29" s="511"/>
      <c r="H29" s="326"/>
      <c r="I29" s="164"/>
      <c r="J29" s="56"/>
      <c r="K29" s="146"/>
      <c r="L29" s="82"/>
      <c r="M29" s="143" t="s">
        <v>18</v>
      </c>
      <c r="N29" s="162"/>
      <c r="O29" s="129"/>
      <c r="P29" s="129"/>
      <c r="Q29" s="129"/>
      <c r="R29" s="214"/>
      <c r="S29" s="162"/>
      <c r="T29" s="162"/>
      <c r="U29" s="161"/>
      <c r="V29" s="162"/>
      <c r="W29" s="152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</row>
    <row r="30" spans="1:34" s="0" customFormat="1" ht="15" customHeight="1">
      <c r="A30" s="282"/>
      <c r="B30" s="287"/>
      <c r="C30" s="287"/>
      <c r="D30" s="287"/>
      <c r="E30" s="288"/>
      <c r="F30" s="287"/>
      <c r="G30" s="326"/>
      <c r="H30" s="326"/>
      <c r="I30" s="163"/>
      <c r="J30" s="56"/>
      <c r="K30" s="285"/>
      <c r="L30" s="82"/>
      <c r="M30" s="172" t="s">
        <v>276</v>
      </c>
      <c r="N30" s="162"/>
      <c r="O30" s="129"/>
      <c r="P30" s="129"/>
      <c r="Q30" s="129"/>
      <c r="R30" s="214"/>
      <c r="S30" s="162"/>
      <c r="T30" s="162"/>
      <c r="U30" s="161"/>
      <c r="V30" s="162"/>
      <c r="W30" s="152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</row>
    <row r="31" ht="3" customHeight="1"/>
    <row r="32" spans="12:22" ht="48.95" customHeight="1">
      <c r="L32" s="505">
        <v>1</v>
      </c>
      <c r="M32" s="848" t="s">
        <v>663</v>
      </c>
      <c r="N32" s="848"/>
      <c r="O32" s="848"/>
      <c r="P32" s="848"/>
      <c r="Q32" s="848"/>
      <c r="R32" s="848"/>
      <c r="S32" s="848"/>
      <c r="T32" s="848"/>
      <c r="U32" s="848"/>
      <c r="V32" s="848"/>
    </row>
  </sheetData>
  <sheetProtection password="FA9C" sheet="1" objects="1" scenarios="1" formatColumns="0" formatRows="0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593e7c-d41b-490c-9f1d-a03a064b38a1}">
  <sheetPr codeName="List06_5">
    <tabColor rgb="FFEAEBEE"/>
    <pageSetUpPr fitToPage="1"/>
  </sheetPr>
  <dimension ref="A1:AP35"/>
  <sheetViews>
    <sheetView showGridLines="0" workbookViewId="0" topLeftCell="L21">
      <selection pane="topLeft" activeCell="Q31" sqref="Q31"/>
    </sheetView>
  </sheetViews>
  <sheetFormatPr defaultColWidth="10.5736607142857" defaultRowHeight="14.25"/>
  <cols>
    <col min="1" max="6" width="10.5714285714286" style="34" hidden="1" customWidth="1"/>
    <col min="7" max="7" width="9.14285714285714" style="66" hidden="1" customWidth="1"/>
    <col min="8" max="9" width="3.71428571428571" style="66" customWidth="1"/>
    <col min="10" max="11" width="3.71428571428571" style="58" customWidth="1"/>
    <col min="12" max="12" width="12.7142857142857" style="34" customWidth="1"/>
    <col min="13" max="13" width="47.4285714285714" style="34" customWidth="1"/>
    <col min="14" max="14" width="1.42857142857143" style="34" hidden="1" customWidth="1"/>
    <col min="15" max="15" width="1.71428571428571" style="525" hidden="1" customWidth="1"/>
    <col min="16" max="16" width="20.7142857142857" style="525" customWidth="1"/>
    <col min="17" max="18" width="23.7142857142857" style="525" customWidth="1"/>
    <col min="19" max="23" width="23.7142857142857" style="525" hidden="1" customWidth="1"/>
    <col min="24" max="24" width="1.71428571428571" style="525" hidden="1" customWidth="1"/>
    <col min="25" max="25" width="11.7142857142857" style="525" customWidth="1"/>
    <col min="26" max="26" width="3.71428571428571" style="525" customWidth="1"/>
    <col min="27" max="27" width="11.7142857142857" style="525" customWidth="1"/>
    <col min="28" max="28" width="8.57142857142857" style="525" hidden="1" customWidth="1"/>
    <col min="29" max="29" width="4.71428571428571" style="525" customWidth="1"/>
    <col min="30" max="30" width="115.714285714286" style="525" customWidth="1"/>
    <col min="31" max="32" width="10.5714285714286" style="561"/>
    <col min="33" max="33" width="11.1428571428571" style="561" customWidth="1"/>
    <col min="34" max="37" width="10.5714285714286" style="561"/>
    <col min="38" max="42" width="10.5714285714286" style="246"/>
    <col min="43" max="16384" width="10.5714285714286" style="34"/>
  </cols>
  <sheetData>
    <row r="1" spans="18:25" ht="14.25" customHeight="1" hidden="1">
      <c r="R1" s="558"/>
      <c r="S1" s="558"/>
      <c r="T1" s="558"/>
      <c r="U1" s="558"/>
      <c r="V1" s="558"/>
      <c r="W1" s="558"/>
      <c r="X1" s="558"/>
      <c r="Y1" s="558"/>
    </row>
    <row r="2" spans="28:28" ht="14.25" customHeight="1" hidden="1">
      <c r="AB2" s="558"/>
    </row>
    <row r="3" ht="14.25" customHeight="1" hidden="1"/>
    <row r="4" spans="10:28" ht="3" customHeight="1">
      <c r="J4" s="57"/>
      <c r="K4" s="57"/>
      <c r="L4" s="35"/>
      <c r="M4" s="35"/>
      <c r="N4" s="35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</row>
    <row r="5" spans="10:42" ht="26.1" customHeight="1">
      <c r="J5" s="57"/>
      <c r="K5" s="57"/>
      <c r="L5" s="849" t="s">
        <v>585</v>
      </c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1"/>
      <c r="AP5" s="34"/>
    </row>
    <row r="6" spans="10:42" ht="3" customHeight="1">
      <c r="J6" s="57"/>
      <c r="K6" s="57"/>
      <c r="L6" s="35"/>
      <c r="M6" s="35"/>
      <c r="N6" s="35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P6" s="34"/>
    </row>
    <row r="7" spans="7:41" s="711" customFormat="1" ht="6" hidden="1">
      <c r="G7" s="733"/>
      <c r="H7" s="733"/>
      <c r="L7" s="710"/>
      <c r="M7" s="655"/>
      <c r="N7" s="654"/>
      <c r="O7" s="654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  <c r="AA7" s="880"/>
      <c r="AB7" s="880"/>
      <c r="AC7" s="880"/>
      <c r="AD7" s="707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</row>
    <row r="8" spans="7:41" s="367" customFormat="1" ht="18.75">
      <c r="G8" s="368"/>
      <c r="H8" s="368"/>
      <c r="L8" s="366"/>
      <c r="M8" s="704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376"/>
      <c r="O8" s="376"/>
      <c r="P8" s="877" t="str">
        <f>IF(datePr_ch="",IF(datePr="","",datePr),datePr_ch)</f>
        <v>25.04.2023</v>
      </c>
      <c r="Q8" s="878"/>
      <c r="R8" s="878"/>
      <c r="S8" s="878"/>
      <c r="T8" s="878"/>
      <c r="U8" s="878"/>
      <c r="V8" s="878"/>
      <c r="W8" s="878"/>
      <c r="X8" s="878"/>
      <c r="Y8" s="878"/>
      <c r="Z8" s="878"/>
      <c r="AA8" s="878"/>
      <c r="AB8" s="878"/>
      <c r="AC8" s="879"/>
      <c r="AD8" s="767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</row>
    <row r="9" spans="7:41" s="367" customFormat="1" ht="18.75">
      <c r="G9" s="368"/>
      <c r="H9" s="368"/>
      <c r="L9" s="366"/>
      <c r="M9" s="704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376"/>
      <c r="O9" s="376"/>
      <c r="P9" s="877" t="str">
        <f>IF(numberPr_ch="",IF(numberPr="","",numberPr),numberPr_ch)</f>
        <v>01-03/098</v>
      </c>
      <c r="Q9" s="878"/>
      <c r="R9" s="878"/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9"/>
      <c r="AD9" s="767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</row>
    <row r="10" spans="7:41" s="711" customFormat="1" ht="6" hidden="1">
      <c r="G10" s="733"/>
      <c r="H10" s="733"/>
      <c r="L10" s="710"/>
      <c r="M10" s="655"/>
      <c r="N10" s="654"/>
      <c r="O10" s="654"/>
      <c r="P10" s="880"/>
      <c r="Q10" s="880"/>
      <c r="R10" s="880"/>
      <c r="S10" s="880"/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707"/>
      <c r="AE10" s="708"/>
      <c r="AF10" s="708"/>
      <c r="AG10" s="708"/>
      <c r="AH10" s="708"/>
      <c r="AI10" s="708"/>
      <c r="AJ10" s="708"/>
      <c r="AK10" s="708"/>
      <c r="AL10" s="708"/>
      <c r="AM10" s="708"/>
      <c r="AN10" s="708"/>
      <c r="AO10" s="708"/>
    </row>
    <row r="11" spans="7:42" s="208" customFormat="1" ht="18" customHeight="1" hidden="1">
      <c r="G11" s="207"/>
      <c r="H11" s="207"/>
      <c r="L11" s="863"/>
      <c r="M11" s="863"/>
      <c r="N11" s="173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65" t="s">
        <v>341</v>
      </c>
      <c r="AC11" s="552"/>
      <c r="AD11" s="552"/>
      <c r="AE11" s="567"/>
      <c r="AF11" s="567"/>
      <c r="AG11" s="567"/>
      <c r="AH11" s="567"/>
      <c r="AI11" s="567"/>
      <c r="AJ11" s="567"/>
      <c r="AK11" s="567"/>
      <c r="AL11" s="261"/>
      <c r="AM11" s="261"/>
      <c r="AN11" s="261"/>
      <c r="AO11" s="261"/>
      <c r="AP11" s="261"/>
    </row>
    <row r="12" spans="7:41" s="208" customFormat="1" ht="14.25">
      <c r="G12" s="207"/>
      <c r="H12" s="207"/>
      <c r="L12" s="173"/>
      <c r="M12" s="173"/>
      <c r="N12" s="173"/>
      <c r="O12" s="866"/>
      <c r="P12" s="866"/>
      <c r="Q12" s="866"/>
      <c r="R12" s="866"/>
      <c r="S12" s="866"/>
      <c r="T12" s="866"/>
      <c r="U12" s="866"/>
      <c r="V12" s="866"/>
      <c r="W12" s="866"/>
      <c r="X12" s="866"/>
      <c r="Y12" s="866"/>
      <c r="Z12" s="866"/>
      <c r="AA12" s="866"/>
      <c r="AB12" s="866"/>
      <c r="AC12" s="552"/>
      <c r="AD12" s="552"/>
      <c r="AE12" s="567"/>
      <c r="AF12" s="567"/>
      <c r="AG12" s="567"/>
      <c r="AH12" s="567"/>
      <c r="AI12" s="567"/>
      <c r="AJ12" s="567"/>
      <c r="AK12" s="567"/>
      <c r="AL12" s="261"/>
      <c r="AM12" s="261"/>
      <c r="AN12" s="261"/>
      <c r="AO12" s="261"/>
    </row>
    <row r="13" spans="10:42" ht="15" customHeight="1">
      <c r="J13" s="57"/>
      <c r="K13" s="57"/>
      <c r="L13" s="852" t="s">
        <v>406</v>
      </c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 t="s">
        <v>407</v>
      </c>
      <c r="AP13" s="34"/>
    </row>
    <row r="14" spans="10:42" ht="15" customHeight="1">
      <c r="J14" s="57"/>
      <c r="K14" s="57"/>
      <c r="L14" s="852" t="s">
        <v>78</v>
      </c>
      <c r="M14" s="852" t="s">
        <v>367</v>
      </c>
      <c r="N14" s="852"/>
      <c r="O14" s="875" t="s">
        <v>415</v>
      </c>
      <c r="P14" s="875"/>
      <c r="Q14" s="875"/>
      <c r="R14" s="875"/>
      <c r="S14" s="875"/>
      <c r="T14" s="875"/>
      <c r="U14" s="875"/>
      <c r="V14" s="875"/>
      <c r="W14" s="875"/>
      <c r="X14" s="875"/>
      <c r="Y14" s="875"/>
      <c r="Z14" s="875"/>
      <c r="AA14" s="875"/>
      <c r="AB14" s="852" t="s">
        <v>303</v>
      </c>
      <c r="AC14" s="864" t="s">
        <v>243</v>
      </c>
      <c r="AD14" s="852"/>
      <c r="AP14" s="34"/>
    </row>
    <row r="15" spans="10:42" ht="14.25" customHeight="1">
      <c r="J15" s="57"/>
      <c r="K15" s="57"/>
      <c r="L15" s="852"/>
      <c r="M15" s="852"/>
      <c r="N15" s="852"/>
      <c r="O15" s="551"/>
      <c r="P15" s="591" t="s">
        <v>416</v>
      </c>
      <c r="Q15" s="859" t="s">
        <v>546</v>
      </c>
      <c r="R15" s="859"/>
      <c r="S15" s="859" t="s">
        <v>537</v>
      </c>
      <c r="T15" s="859"/>
      <c r="U15" s="882" t="s">
        <v>543</v>
      </c>
      <c r="V15" s="883"/>
      <c r="W15" s="883"/>
      <c r="X15" s="341"/>
      <c r="Y15" s="808" t="s">
        <v>417</v>
      </c>
      <c r="Z15" s="808"/>
      <c r="AA15" s="808"/>
      <c r="AB15" s="852"/>
      <c r="AC15" s="864"/>
      <c r="AD15" s="852"/>
      <c r="AP15" s="34"/>
    </row>
    <row r="16" spans="10:42" ht="50.1" customHeight="1">
      <c r="J16" s="57"/>
      <c r="K16" s="57"/>
      <c r="L16" s="852"/>
      <c r="M16" s="852"/>
      <c r="N16" s="852"/>
      <c r="O16" s="497"/>
      <c r="P16" s="592" t="s">
        <v>418</v>
      </c>
      <c r="Q16" s="341" t="s">
        <v>661</v>
      </c>
      <c r="R16" s="341" t="s">
        <v>542</v>
      </c>
      <c r="S16" s="341" t="s">
        <v>538</v>
      </c>
      <c r="T16" s="341" t="s">
        <v>539</v>
      </c>
      <c r="U16" s="341" t="s">
        <v>540</v>
      </c>
      <c r="V16" s="341" t="s">
        <v>541</v>
      </c>
      <c r="W16" s="341" t="s">
        <v>542</v>
      </c>
      <c r="X16" s="341"/>
      <c r="Y16" s="498" t="s">
        <v>242</v>
      </c>
      <c r="Z16" s="860" t="s">
        <v>241</v>
      </c>
      <c r="AA16" s="860"/>
      <c r="AB16" s="852"/>
      <c r="AC16" s="864"/>
      <c r="AD16" s="852"/>
      <c r="AP16" s="34"/>
    </row>
    <row r="17" spans="10:30" ht="12" customHeight="1">
      <c r="J17" s="57"/>
      <c r="K17" s="203">
        <v>1</v>
      </c>
      <c r="L17" s="588" t="s">
        <v>79</v>
      </c>
      <c r="M17" s="588" t="s">
        <v>48</v>
      </c>
      <c r="N17" s="623" t="str">
        <f ca="1">OFFSET(N17,0,-1)</f>
        <v>2</v>
      </c>
      <c r="O17" s="623" t="str">
        <f ca="1">OFFSET(O17,0,-1)</f>
        <v>2</v>
      </c>
      <c r="P17" s="593">
        <f t="shared" si="0" ref="P17:Z17">OFFSET(P17,0,-1)+1</f>
        <v>3</v>
      </c>
      <c r="Q17" s="589">
        <f t="shared" ca="1" si="0"/>
        <v>4</v>
      </c>
      <c r="R17" s="589">
        <f t="shared" ca="1" si="0"/>
        <v>5</v>
      </c>
      <c r="S17" s="589">
        <f t="shared" ca="1" si="0"/>
        <v>6</v>
      </c>
      <c r="T17" s="589">
        <f t="shared" ca="1" si="0"/>
        <v>7</v>
      </c>
      <c r="U17" s="589">
        <f t="shared" ca="1" si="0"/>
        <v>8</v>
      </c>
      <c r="V17" s="589">
        <f t="shared" ca="1" si="0"/>
        <v>9</v>
      </c>
      <c r="W17" s="593">
        <f t="shared" ca="1" si="0"/>
        <v>10</v>
      </c>
      <c r="X17" s="623">
        <f ca="1">OFFSET(X17,0,-1)</f>
        <v>10</v>
      </c>
      <c r="Y17" s="589">
        <f t="shared" ca="1" si="0"/>
        <v>11</v>
      </c>
      <c r="Z17" s="881">
        <f t="shared" ca="1" si="0"/>
        <v>12</v>
      </c>
      <c r="AA17" s="881"/>
      <c r="AB17" s="589">
        <f ca="1">OFFSET(AB17,0,-2)+1</f>
        <v>13</v>
      </c>
      <c r="AC17" s="590">
        <f ca="1">OFFSET(AC17,0,-1)</f>
        <v>13</v>
      </c>
      <c r="AD17" s="589">
        <f ca="1">OFFSET(AD17,0,-1)+1</f>
        <v>14</v>
      </c>
    </row>
    <row r="18" spans="1:30" ht="22.5">
      <c r="A18" s="856">
        <v>1</v>
      </c>
      <c r="B18" s="571"/>
      <c r="C18" s="571"/>
      <c r="D18" s="571"/>
      <c r="E18" s="572"/>
      <c r="F18" s="572"/>
      <c r="G18" s="573"/>
      <c r="H18" s="573"/>
      <c r="I18" s="570"/>
      <c r="J18" s="542"/>
      <c r="K18" s="542"/>
      <c r="L18" s="587">
        <f>mergeValue(A18)</f>
        <v>1</v>
      </c>
      <c r="M18" s="513" t="s">
        <v>20</v>
      </c>
      <c r="N18" s="555"/>
      <c r="O18" s="869" t="str">
        <f>IF('Перечень тарифов'!J21="","",""&amp;'Перечень тарифов'!J21&amp;"")</f>
        <v xml:space="preserve">Горячая вода </v>
      </c>
      <c r="P18" s="869"/>
      <c r="Q18" s="869"/>
      <c r="R18" s="869"/>
      <c r="S18" s="869"/>
      <c r="T18" s="869"/>
      <c r="U18" s="869"/>
      <c r="V18" s="869"/>
      <c r="W18" s="869"/>
      <c r="X18" s="869"/>
      <c r="Y18" s="869"/>
      <c r="Z18" s="869"/>
      <c r="AA18" s="869"/>
      <c r="AB18" s="869"/>
      <c r="AC18" s="869"/>
      <c r="AD18" s="440" t="s">
        <v>424</v>
      </c>
    </row>
    <row r="19" spans="1:30" ht="14.25" hidden="1">
      <c r="A19" s="856"/>
      <c r="B19" s="856">
        <v>1</v>
      </c>
      <c r="C19" s="571"/>
      <c r="D19" s="571"/>
      <c r="E19" s="574"/>
      <c r="F19" s="573"/>
      <c r="G19" s="573"/>
      <c r="H19" s="573"/>
      <c r="I19" s="548"/>
      <c r="J19" s="543"/>
      <c r="K19" s="525"/>
      <c r="L19" s="587" t="str">
        <f>mergeValue(A19)&amp;"."&amp;mergeValue(B19)</f>
        <v>1.1</v>
      </c>
      <c r="M19" s="532"/>
      <c r="N19" s="555"/>
      <c r="O19" s="869"/>
      <c r="P19" s="869"/>
      <c r="Q19" s="869"/>
      <c r="R19" s="869"/>
      <c r="S19" s="869"/>
      <c r="T19" s="869"/>
      <c r="U19" s="869"/>
      <c r="V19" s="869"/>
      <c r="W19" s="869"/>
      <c r="X19" s="869"/>
      <c r="Y19" s="869"/>
      <c r="Z19" s="869"/>
      <c r="AA19" s="869"/>
      <c r="AB19" s="869"/>
      <c r="AC19" s="869"/>
      <c r="AD19" s="440"/>
    </row>
    <row r="20" spans="1:34" ht="14.25" hidden="1">
      <c r="A20" s="856"/>
      <c r="B20" s="856"/>
      <c r="C20" s="856">
        <v>1</v>
      </c>
      <c r="D20" s="571"/>
      <c r="E20" s="574"/>
      <c r="F20" s="573"/>
      <c r="G20" s="573"/>
      <c r="H20" s="573"/>
      <c r="I20" s="580"/>
      <c r="J20" s="543"/>
      <c r="K20" s="529"/>
      <c r="L20" s="587" t="str">
        <f>mergeValue(A20)&amp;"."&amp;mergeValue(B20)&amp;"."&amp;mergeValue(C20)</f>
        <v>1.1.1</v>
      </c>
      <c r="M20" s="533"/>
      <c r="N20" s="555"/>
      <c r="O20" s="869"/>
      <c r="P20" s="869"/>
      <c r="Q20" s="869"/>
      <c r="R20" s="869"/>
      <c r="S20" s="869"/>
      <c r="T20" s="869"/>
      <c r="U20" s="869"/>
      <c r="V20" s="869"/>
      <c r="W20" s="869"/>
      <c r="X20" s="869"/>
      <c r="Y20" s="869"/>
      <c r="Z20" s="869"/>
      <c r="AA20" s="869"/>
      <c r="AB20" s="869"/>
      <c r="AC20" s="869"/>
      <c r="AD20" s="440"/>
      <c r="AH20" s="566"/>
    </row>
    <row r="21" spans="1:34" ht="33.75">
      <c r="A21" s="856"/>
      <c r="B21" s="856"/>
      <c r="C21" s="856"/>
      <c r="D21" s="856">
        <v>1</v>
      </c>
      <c r="E21" s="574"/>
      <c r="F21" s="573"/>
      <c r="G21" s="573"/>
      <c r="H21" s="866"/>
      <c r="I21" s="543"/>
      <c r="J21" s="543"/>
      <c r="K21" s="529"/>
      <c r="L21" s="587" t="str">
        <f>mergeValue(A21)&amp;"."&amp;mergeValue(B21)&amp;"."&amp;mergeValue(C21)&amp;"."&amp;mergeValue(D21)</f>
        <v>1.1.1.1</v>
      </c>
      <c r="M21" s="534" t="s">
        <v>368</v>
      </c>
      <c r="N21" s="555"/>
      <c r="O21" s="868"/>
      <c r="P21" s="868"/>
      <c r="Q21" s="868"/>
      <c r="R21" s="868"/>
      <c r="S21" s="868"/>
      <c r="T21" s="868"/>
      <c r="U21" s="868"/>
      <c r="V21" s="868"/>
      <c r="W21" s="868"/>
      <c r="X21" s="868"/>
      <c r="Y21" s="868"/>
      <c r="Z21" s="868"/>
      <c r="AA21" s="868"/>
      <c r="AB21" s="868"/>
      <c r="AC21" s="868"/>
      <c r="AD21" s="440" t="s">
        <v>544</v>
      </c>
      <c r="AH21" s="566"/>
    </row>
    <row r="22" spans="1:34" ht="33.75">
      <c r="A22" s="856"/>
      <c r="B22" s="856"/>
      <c r="C22" s="856"/>
      <c r="D22" s="856"/>
      <c r="E22" s="857" t="s">
        <v>79</v>
      </c>
      <c r="F22" s="571"/>
      <c r="G22" s="573"/>
      <c r="H22" s="866"/>
      <c r="I22" s="866"/>
      <c r="J22" s="643"/>
      <c r="K22" s="529"/>
      <c r="L22" s="587" t="str">
        <f>mergeValue(A22)&amp;"."&amp;mergeValue(B22)&amp;"."&amp;mergeValue(C22)&amp;"."&amp;mergeValue(D22)&amp;"."&amp;mergeValue(E22)</f>
        <v>1.1.1.1.1</v>
      </c>
      <c r="M22" s="538" t="s">
        <v>9</v>
      </c>
      <c r="N22" s="556"/>
      <c r="O22" s="871" t="s">
        <v>271</v>
      </c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71"/>
      <c r="AC22" s="871"/>
      <c r="AD22" s="440" t="s">
        <v>426</v>
      </c>
      <c r="AF22" s="566" t="str">
        <f>strCheckUnique(AG22:AG26)</f>
        <v/>
      </c>
      <c r="AH22" s="566"/>
    </row>
    <row r="23" spans="1:36" ht="60.95" customHeight="1">
      <c r="A23" s="856"/>
      <c r="B23" s="856"/>
      <c r="C23" s="856"/>
      <c r="D23" s="856"/>
      <c r="E23" s="857"/>
      <c r="F23" s="856">
        <v>1</v>
      </c>
      <c r="G23" s="571"/>
      <c r="H23" s="866"/>
      <c r="I23" s="866"/>
      <c r="J23" s="866"/>
      <c r="K23" s="580"/>
      <c r="L23" s="587" t="str">
        <f>mergeValue(A23)&amp;"."&amp;mergeValue(B23)&amp;"."&amp;mergeValue(C23)&amp;"."&amp;mergeValue(D23)&amp;"."&amp;mergeValue(E23)&amp;"."&amp;mergeValue(F23)</f>
        <v>1.1.1.1.1.1</v>
      </c>
      <c r="M23" s="649" t="s">
        <v>1699</v>
      </c>
      <c r="N23" s="873"/>
      <c r="O23" s="545"/>
      <c r="P23" s="782">
        <v>0</v>
      </c>
      <c r="Q23" s="782">
        <v>43.27</v>
      </c>
      <c r="R23" s="782">
        <v>2299.60</v>
      </c>
      <c r="S23" s="545"/>
      <c r="T23" s="545"/>
      <c r="U23" s="545"/>
      <c r="V23" s="545"/>
      <c r="W23" s="616"/>
      <c r="X23" s="545"/>
      <c r="Y23" s="861" t="s">
        <v>868</v>
      </c>
      <c r="Z23" s="876" t="s">
        <v>71</v>
      </c>
      <c r="AA23" s="861" t="s">
        <v>869</v>
      </c>
      <c r="AB23" s="876" t="s">
        <v>72</v>
      </c>
      <c r="AC23" s="554"/>
      <c r="AD23" s="844" t="s">
        <v>592</v>
      </c>
      <c r="AE23" s="561" t="str">
        <f>strCheckDate(O24:AC24)</f>
        <v/>
      </c>
      <c r="AG23" s="566" t="str">
        <f>IF(M23="","",M23)</f>
        <v>горячее водоснабжение ( закрытая система)</v>
      </c>
      <c r="AH23" s="566"/>
      <c r="AI23" s="566"/>
      <c r="AJ23" s="566"/>
    </row>
    <row r="24" spans="1:34" ht="60.95" customHeight="1" hidden="1">
      <c r="A24" s="856"/>
      <c r="B24" s="856"/>
      <c r="C24" s="856"/>
      <c r="D24" s="856"/>
      <c r="E24" s="857"/>
      <c r="F24" s="856"/>
      <c r="G24" s="571"/>
      <c r="H24" s="866"/>
      <c r="I24" s="866"/>
      <c r="J24" s="866"/>
      <c r="K24" s="580"/>
      <c r="L24" s="537"/>
      <c r="M24" s="586"/>
      <c r="N24" s="873"/>
      <c r="O24" s="562"/>
      <c r="P24" s="562"/>
      <c r="Q24" s="559"/>
      <c r="R24" s="560" t="str">
        <f>Y23&amp;"-"&amp;AA23</f>
        <v>01.01.2024-31.12.2024</v>
      </c>
      <c r="S24" s="560"/>
      <c r="T24" s="560"/>
      <c r="U24" s="560"/>
      <c r="V24" s="560"/>
      <c r="W24" s="628"/>
      <c r="X24" s="560"/>
      <c r="Y24" s="861"/>
      <c r="Z24" s="876"/>
      <c r="AA24" s="870"/>
      <c r="AB24" s="876"/>
      <c r="AC24" s="554"/>
      <c r="AD24" s="858"/>
      <c r="AH24" s="566"/>
    </row>
    <row r="25" spans="1:42" s="525" customFormat="1" ht="60.95" customHeight="1" hidden="1">
      <c r="A25" s="856"/>
      <c r="B25" s="856"/>
      <c r="C25" s="856"/>
      <c r="D25" s="856"/>
      <c r="E25" s="857"/>
      <c r="F25" s="856"/>
      <c r="G25" s="571"/>
      <c r="H25" s="866"/>
      <c r="I25" s="866"/>
      <c r="J25" s="866"/>
      <c r="K25" s="580"/>
      <c r="L25" s="530"/>
      <c r="M25" s="540"/>
      <c r="N25" s="546"/>
      <c r="O25" s="531"/>
      <c r="P25" s="531"/>
      <c r="Q25" s="531"/>
      <c r="R25" s="531"/>
      <c r="S25" s="531"/>
      <c r="T25" s="531"/>
      <c r="U25" s="531"/>
      <c r="V25" s="531"/>
      <c r="W25" s="601"/>
      <c r="X25" s="531"/>
      <c r="Y25" s="553"/>
      <c r="Z25" s="547"/>
      <c r="AA25" s="547"/>
      <c r="AB25" s="547"/>
      <c r="AC25" s="544"/>
      <c r="AD25" s="858"/>
      <c r="AE25" s="561"/>
      <c r="AF25" s="561"/>
      <c r="AG25" s="561"/>
      <c r="AH25" s="566"/>
      <c r="AI25" s="561"/>
      <c r="AJ25" s="561"/>
      <c r="AK25" s="561"/>
      <c r="AL25" s="561"/>
      <c r="AM25" s="561"/>
      <c r="AN25" s="561"/>
      <c r="AO25" s="561"/>
      <c r="AP25" s="561"/>
    </row>
    <row r="26" spans="1:42" s="0" customFormat="1" ht="15" customHeight="1">
      <c r="A26" s="856"/>
      <c r="B26" s="856"/>
      <c r="C26" s="856"/>
      <c r="D26" s="856"/>
      <c r="E26" s="857"/>
      <c r="F26" s="575"/>
      <c r="G26" s="573"/>
      <c r="H26" s="866"/>
      <c r="I26" s="866"/>
      <c r="J26" s="643"/>
      <c r="K26" s="549"/>
      <c r="L26" s="530"/>
      <c r="M26" s="539" t="s">
        <v>369</v>
      </c>
      <c r="N26" s="546"/>
      <c r="O26" s="531"/>
      <c r="P26" s="531"/>
      <c r="Q26" s="531"/>
      <c r="R26" s="531"/>
      <c r="S26" s="531"/>
      <c r="T26" s="531"/>
      <c r="U26" s="531"/>
      <c r="V26" s="531"/>
      <c r="W26" s="601"/>
      <c r="X26" s="531"/>
      <c r="Y26" s="553"/>
      <c r="Z26" s="547"/>
      <c r="AA26" s="547"/>
      <c r="AB26" s="547"/>
      <c r="AC26" s="544"/>
      <c r="AD26" s="845"/>
      <c r="AE26" s="563"/>
      <c r="AF26" s="563"/>
      <c r="AG26" s="563"/>
      <c r="AH26" s="566"/>
      <c r="AI26" s="563"/>
      <c r="AJ26" s="561"/>
      <c r="AK26" s="561"/>
      <c r="AL26" s="249"/>
      <c r="AM26" s="249"/>
      <c r="AN26" s="249"/>
      <c r="AO26" s="249"/>
      <c r="AP26" s="249"/>
    </row>
    <row r="27" spans="1:42" s="714" customFormat="1" ht="33.75">
      <c r="A27" s="856"/>
      <c r="B27" s="856"/>
      <c r="C27" s="856"/>
      <c r="D27" s="856"/>
      <c r="E27" s="857" t="s">
        <v>48</v>
      </c>
      <c r="F27" s="634"/>
      <c r="G27" s="774"/>
      <c r="H27" s="866"/>
      <c r="I27" s="866" t="s">
        <v>1695</v>
      </c>
      <c r="J27" s="643"/>
      <c r="K27" s="599"/>
      <c r="L27" s="776" t="str">
        <f>mergeValue(A27)&amp;"."&amp;mergeValue(B27)&amp;"."&amp;mergeValue(C27)&amp;"."&amp;mergeValue(D27)&amp;"."&amp;mergeValue(E27)</f>
        <v>1.1.1.1.2</v>
      </c>
      <c r="M27" s="609" t="s">
        <v>9</v>
      </c>
      <c r="N27" s="682"/>
      <c r="O27" s="871" t="s">
        <v>669</v>
      </c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  <c r="AA27" s="871"/>
      <c r="AB27" s="871"/>
      <c r="AC27" s="871"/>
      <c r="AD27" s="744" t="s">
        <v>426</v>
      </c>
      <c r="AE27" s="684"/>
      <c r="AF27" s="721" t="str">
        <f>strCheckUnique(AG27:AG31)</f>
        <v/>
      </c>
      <c r="AG27" s="684"/>
      <c r="AH27" s="721"/>
      <c r="AI27" s="684"/>
      <c r="AJ27" s="684"/>
      <c r="AK27" s="684"/>
      <c r="AL27" s="684"/>
      <c r="AM27" s="684"/>
      <c r="AN27" s="684"/>
      <c r="AO27" s="684"/>
      <c r="AP27" s="684"/>
    </row>
    <row r="28" spans="1:42" s="714" customFormat="1" ht="66" customHeight="1">
      <c r="A28" s="856"/>
      <c r="B28" s="856"/>
      <c r="C28" s="856"/>
      <c r="D28" s="856"/>
      <c r="E28" s="857"/>
      <c r="F28" s="856">
        <v>1</v>
      </c>
      <c r="G28" s="634"/>
      <c r="H28" s="866"/>
      <c r="I28" s="866"/>
      <c r="J28" s="866"/>
      <c r="K28" s="643"/>
      <c r="L28" s="776" t="str">
        <f>mergeValue(A28)&amp;"."&amp;mergeValue(B28)&amp;"."&amp;mergeValue(C28)&amp;"."&amp;mergeValue(D28)&amp;"."&amp;mergeValue(E28)&amp;"."&amp;mergeValue(F28)</f>
        <v>1.1.1.1.2.1</v>
      </c>
      <c r="M28" s="649" t="s">
        <v>1699</v>
      </c>
      <c r="N28" s="873"/>
      <c r="O28" s="616"/>
      <c r="P28" s="782">
        <v>0</v>
      </c>
      <c r="Q28" s="782">
        <v>51.92</v>
      </c>
      <c r="R28" s="782">
        <v>2759.52</v>
      </c>
      <c r="S28" s="616"/>
      <c r="T28" s="616"/>
      <c r="U28" s="616"/>
      <c r="V28" s="616"/>
      <c r="W28" s="616"/>
      <c r="X28" s="616"/>
      <c r="Y28" s="861" t="s">
        <v>868</v>
      </c>
      <c r="Z28" s="876" t="s">
        <v>71</v>
      </c>
      <c r="AA28" s="861" t="s">
        <v>869</v>
      </c>
      <c r="AB28" s="876" t="s">
        <v>72</v>
      </c>
      <c r="AC28" s="624"/>
      <c r="AD28" s="844" t="s">
        <v>592</v>
      </c>
      <c r="AE28" s="684" t="str">
        <f>strCheckDate(O29:AC29)</f>
        <v/>
      </c>
      <c r="AF28" s="684"/>
      <c r="AG28" s="721" t="str">
        <f>IF(M28="","",M28)</f>
        <v>горячее водоснабжение ( закрытая система)</v>
      </c>
      <c r="AH28" s="721"/>
      <c r="AI28" s="721"/>
      <c r="AJ28" s="721"/>
      <c r="AK28" s="684"/>
      <c r="AL28" s="684"/>
      <c r="AM28" s="684"/>
      <c r="AN28" s="684"/>
      <c r="AO28" s="684"/>
      <c r="AP28" s="684"/>
    </row>
    <row r="29" spans="1:42" s="714" customFormat="1" ht="14.25" customHeight="1" hidden="1">
      <c r="A29" s="856"/>
      <c r="B29" s="856"/>
      <c r="C29" s="856"/>
      <c r="D29" s="856"/>
      <c r="E29" s="857"/>
      <c r="F29" s="856"/>
      <c r="G29" s="634"/>
      <c r="H29" s="866"/>
      <c r="I29" s="866"/>
      <c r="J29" s="866"/>
      <c r="K29" s="643"/>
      <c r="L29" s="608"/>
      <c r="M29" s="646"/>
      <c r="N29" s="873"/>
      <c r="O29" s="630"/>
      <c r="P29" s="630"/>
      <c r="Q29" s="627"/>
      <c r="R29" s="628" t="str">
        <f>Y28&amp;"-"&amp;AA28</f>
        <v>01.01.2024-31.12.2024</v>
      </c>
      <c r="S29" s="628"/>
      <c r="T29" s="628"/>
      <c r="U29" s="628"/>
      <c r="V29" s="628"/>
      <c r="W29" s="628"/>
      <c r="X29" s="628"/>
      <c r="Y29" s="861"/>
      <c r="Z29" s="876"/>
      <c r="AA29" s="870"/>
      <c r="AB29" s="876"/>
      <c r="AC29" s="624"/>
      <c r="AD29" s="858"/>
      <c r="AE29" s="684"/>
      <c r="AF29" s="684"/>
      <c r="AG29" s="684"/>
      <c r="AH29" s="721"/>
      <c r="AI29" s="684"/>
      <c r="AJ29" s="684"/>
      <c r="AK29" s="684"/>
      <c r="AL29" s="684"/>
      <c r="AM29" s="684"/>
      <c r="AN29" s="684"/>
      <c r="AO29" s="684"/>
      <c r="AP29" s="684"/>
    </row>
    <row r="30" spans="1:42" s="714" customFormat="1" ht="14.25" customHeight="1" hidden="1">
      <c r="A30" s="856"/>
      <c r="B30" s="856"/>
      <c r="C30" s="856"/>
      <c r="D30" s="856"/>
      <c r="E30" s="857"/>
      <c r="F30" s="856"/>
      <c r="G30" s="634"/>
      <c r="H30" s="866"/>
      <c r="I30" s="866"/>
      <c r="J30" s="866"/>
      <c r="K30" s="643"/>
      <c r="L30" s="600"/>
      <c r="M30" s="611"/>
      <c r="N30" s="617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22"/>
      <c r="Z30" s="735"/>
      <c r="AA30" s="735"/>
      <c r="AB30" s="735"/>
      <c r="AC30" s="615"/>
      <c r="AD30" s="858"/>
      <c r="AE30" s="684"/>
      <c r="AF30" s="684"/>
      <c r="AG30" s="684"/>
      <c r="AH30" s="721"/>
      <c r="AI30" s="684"/>
      <c r="AJ30" s="684"/>
      <c r="AK30" s="684"/>
      <c r="AL30" s="684"/>
      <c r="AM30" s="684"/>
      <c r="AN30" s="684"/>
      <c r="AO30" s="684"/>
      <c r="AP30" s="684"/>
    </row>
    <row r="31" spans="1:42" s="712" customFormat="1" ht="15" customHeight="1">
      <c r="A31" s="856"/>
      <c r="B31" s="856"/>
      <c r="C31" s="856"/>
      <c r="D31" s="856"/>
      <c r="E31" s="857"/>
      <c r="F31" s="638" t="s">
        <v>222</v>
      </c>
      <c r="G31" s="774"/>
      <c r="H31" s="866"/>
      <c r="I31" s="866"/>
      <c r="J31" s="643"/>
      <c r="K31" s="620"/>
      <c r="L31" s="600"/>
      <c r="M31" s="610" t="s">
        <v>369</v>
      </c>
      <c r="N31" s="617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22"/>
      <c r="Z31" s="735"/>
      <c r="AA31" s="735"/>
      <c r="AB31" s="735"/>
      <c r="AC31" s="615"/>
      <c r="AD31" s="845"/>
      <c r="AE31" s="631"/>
      <c r="AF31" s="631"/>
      <c r="AG31" s="631"/>
      <c r="AH31" s="721"/>
      <c r="AI31" s="631"/>
      <c r="AJ31" s="684"/>
      <c r="AK31" s="684"/>
      <c r="AL31" s="631"/>
      <c r="AM31" s="631"/>
      <c r="AN31" s="631"/>
      <c r="AO31" s="631"/>
      <c r="AP31" s="631"/>
    </row>
    <row r="32" spans="1:42" s="0" customFormat="1" ht="14.25">
      <c r="A32" s="856"/>
      <c r="B32" s="856"/>
      <c r="C32" s="856"/>
      <c r="D32" s="856"/>
      <c r="E32" s="574"/>
      <c r="F32" s="575"/>
      <c r="G32" s="573"/>
      <c r="H32" s="866"/>
      <c r="I32" s="528"/>
      <c r="J32" s="528"/>
      <c r="K32" s="549"/>
      <c r="L32" s="584"/>
      <c r="M32" s="225" t="s">
        <v>12</v>
      </c>
      <c r="N32" s="585"/>
      <c r="O32" s="583"/>
      <c r="P32" s="583"/>
      <c r="Q32" s="583"/>
      <c r="R32" s="583"/>
      <c r="S32" s="583"/>
      <c r="T32" s="583"/>
      <c r="U32" s="583"/>
      <c r="V32" s="583"/>
      <c r="W32" s="621"/>
      <c r="X32" s="583"/>
      <c r="Y32" s="582"/>
      <c r="Z32" s="125"/>
      <c r="AA32" s="125"/>
      <c r="AB32" s="585"/>
      <c r="AC32" s="125"/>
      <c r="AD32" s="153"/>
      <c r="AE32" s="563"/>
      <c r="AF32" s="563"/>
      <c r="AG32" s="563"/>
      <c r="AH32" s="563"/>
      <c r="AI32" s="563"/>
      <c r="AJ32" s="563"/>
      <c r="AK32" s="563"/>
      <c r="AL32" s="249"/>
      <c r="AM32" s="249"/>
      <c r="AN32" s="249"/>
      <c r="AO32" s="249"/>
      <c r="AP32" s="249"/>
    </row>
    <row r="33" spans="1:42" s="0" customFormat="1" ht="14.25">
      <c r="A33" s="856"/>
      <c r="B33" s="856"/>
      <c r="C33" s="856"/>
      <c r="D33" s="576"/>
      <c r="E33" s="576"/>
      <c r="F33" s="577"/>
      <c r="G33" s="576"/>
      <c r="H33" s="573"/>
      <c r="I33" s="549"/>
      <c r="J33" s="528"/>
      <c r="K33" s="542"/>
      <c r="L33" s="82"/>
      <c r="M33" s="130" t="s">
        <v>370</v>
      </c>
      <c r="N33" s="129"/>
      <c r="O33" s="531"/>
      <c r="P33" s="531"/>
      <c r="Q33" s="531"/>
      <c r="R33" s="531"/>
      <c r="S33" s="531"/>
      <c r="T33" s="531"/>
      <c r="U33" s="531"/>
      <c r="V33" s="531"/>
      <c r="W33" s="601"/>
      <c r="X33" s="531"/>
      <c r="Y33" s="553"/>
      <c r="Z33" s="547"/>
      <c r="AA33" s="547"/>
      <c r="AB33" s="546"/>
      <c r="AC33" s="547"/>
      <c r="AD33" s="544"/>
      <c r="AE33" s="563"/>
      <c r="AF33" s="563"/>
      <c r="AG33" s="563"/>
      <c r="AH33" s="563"/>
      <c r="AI33" s="563"/>
      <c r="AJ33" s="563"/>
      <c r="AK33" s="563"/>
      <c r="AL33" s="249"/>
      <c r="AM33" s="249"/>
      <c r="AN33" s="249"/>
      <c r="AO33" s="249"/>
      <c r="AP33" s="249"/>
    </row>
    <row r="34" spans="42:42" ht="3" customHeight="1">
      <c r="AP34" s="34"/>
    </row>
    <row r="35" spans="12:42" ht="48.95" customHeight="1">
      <c r="L35" s="505">
        <v>1</v>
      </c>
      <c r="M35" s="848" t="s">
        <v>663</v>
      </c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  <c r="AB35" s="848"/>
      <c r="AC35" s="848"/>
      <c r="AP35" s="34"/>
    </row>
  </sheetData>
  <sheetProtection password="FA9C" sheet="1" objects="1" scenarios="1" formatColumns="0" formatRows="0"/>
  <mergeCells count="53">
    <mergeCell ref="M35:AC35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  <mergeCell ref="J23:J25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A18:A33"/>
    <mergeCell ref="B19:B33"/>
    <mergeCell ref="C20:C33"/>
    <mergeCell ref="D21:D32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32"/>
    <mergeCell ref="I22:I26"/>
    <mergeCell ref="F23:F25"/>
    <mergeCell ref="AD28:AD31"/>
    <mergeCell ref="E27:E31"/>
    <mergeCell ref="I27:I31"/>
    <mergeCell ref="O27:AC27"/>
    <mergeCell ref="F28:F30"/>
    <mergeCell ref="J28:J30"/>
    <mergeCell ref="N28:N29"/>
    <mergeCell ref="Y28:Y29"/>
    <mergeCell ref="Z28:Z29"/>
    <mergeCell ref="AA28:AA29"/>
    <mergeCell ref="AB28:AB29"/>
  </mergeCells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promptTitle="checkPeriodRange" sqref="R24:X24 R29:X29"/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23 M28">
      <formula1>900</formula1>
    </dataValidation>
    <dataValidation type="list" allowBlank="1" showInputMessage="1" showErrorMessage="1" errorTitle="Ошибка" error="Выберите значение из списка" sqref="O22:P22 O27:P27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"/>
    <dataValidation allowBlank="1" sqref="Z25:Z26 Z30:Z33"/>
    <dataValidation type="decimal" allowBlank="1" showErrorMessage="1" errorTitle="Ошибка" error="Допускается ввод только действительных чисел!" sqref="P23:R23 P28:R2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Z28:Z29 AB28:AB29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5c0a98-2c33-4d08-8b81-c83ff08794f5}">
  <sheetPr codeName="List05_9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62" hidden="1" customWidth="1"/>
    <col min="2" max="4" width="3.71428571428571" style="246" hidden="1" customWidth="1"/>
    <col min="5" max="5" width="3.71428571428571" style="58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46"/>
    <col min="12" max="12" width="11.1428571428571" style="246" customWidth="1"/>
    <col min="13" max="20" width="10.5714285714286" style="246"/>
    <col min="21" max="16384" width="10.5714285714286" style="34"/>
  </cols>
  <sheetData>
    <row r="1" spans="1:1" ht="3" customHeight="1">
      <c r="A1" s="262" t="s">
        <v>188</v>
      </c>
    </row>
    <row r="2" spans="6:9" ht="22.5">
      <c r="F2" s="849" t="s">
        <v>436</v>
      </c>
      <c r="G2" s="850"/>
      <c r="H2" s="851"/>
      <c r="I2" s="480"/>
    </row>
    <row r="3" ht="3" customHeight="1"/>
    <row r="4" spans="1:20" s="208" customFormat="1" ht="11.25">
      <c r="A4" s="261"/>
      <c r="B4" s="261"/>
      <c r="C4" s="261"/>
      <c r="D4" s="261"/>
      <c r="F4" s="852" t="s">
        <v>406</v>
      </c>
      <c r="G4" s="852"/>
      <c r="H4" s="852"/>
      <c r="I4" s="853" t="s">
        <v>407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0" s="208" customFormat="1" ht="11.25" customHeight="1">
      <c r="A5" s="261"/>
      <c r="B5" s="261"/>
      <c r="C5" s="261"/>
      <c r="D5" s="261"/>
      <c r="F5" s="360" t="s">
        <v>78</v>
      </c>
      <c r="G5" s="377" t="s">
        <v>409</v>
      </c>
      <c r="H5" s="359" t="s">
        <v>400</v>
      </c>
      <c r="I5" s="85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s="208" customFormat="1" ht="12" customHeight="1">
      <c r="A6" s="261"/>
      <c r="B6" s="261"/>
      <c r="C6" s="261"/>
      <c r="D6" s="261"/>
      <c r="F6" s="361" t="s">
        <v>79</v>
      </c>
      <c r="G6" s="363">
        <v>2</v>
      </c>
      <c r="H6" s="364">
        <v>3</v>
      </c>
      <c r="I6" s="362">
        <v>4</v>
      </c>
      <c r="J6" s="261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208" customFormat="1" ht="18.75">
      <c r="A7" s="261"/>
      <c r="B7" s="261"/>
      <c r="C7" s="261"/>
      <c r="D7" s="261"/>
      <c r="F7" s="374">
        <v>1</v>
      </c>
      <c r="G7" s="443" t="s">
        <v>437</v>
      </c>
      <c r="H7" s="755" t="str">
        <f>IF(dateCh="","",dateCh)</f>
        <v>02.05.2023</v>
      </c>
      <c r="I7" s="235" t="s">
        <v>438</v>
      </c>
      <c r="J7" s="3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0" s="208" customFormat="1" ht="45">
      <c r="A8" s="854">
        <v>1</v>
      </c>
      <c r="B8" s="261"/>
      <c r="C8" s="261"/>
      <c r="D8" s="261"/>
      <c r="F8" s="374" t="str">
        <f>"2."&amp;mergeValue(A8)</f>
        <v>2.1</v>
      </c>
      <c r="G8" s="443" t="s">
        <v>439</v>
      </c>
      <c r="H8" s="358"/>
      <c r="I8" s="235" t="s">
        <v>520</v>
      </c>
      <c r="J8" s="3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s="208" customFormat="1" ht="22.5">
      <c r="A9" s="854"/>
      <c r="B9" s="261"/>
      <c r="C9" s="261"/>
      <c r="D9" s="261"/>
      <c r="F9" s="374" t="str">
        <f>"3."&amp;mergeValue(A9)</f>
        <v>3.1</v>
      </c>
      <c r="G9" s="443" t="s">
        <v>440</v>
      </c>
      <c r="H9" s="358"/>
      <c r="I9" s="235" t="s">
        <v>519</v>
      </c>
      <c r="J9" s="3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s="208" customFormat="1" ht="22.5">
      <c r="A10" s="854"/>
      <c r="B10" s="261"/>
      <c r="C10" s="261"/>
      <c r="D10" s="261"/>
      <c r="F10" s="374" t="str">
        <f>"4."&amp;mergeValue(A10)</f>
        <v>4.1</v>
      </c>
      <c r="G10" s="443" t="s">
        <v>441</v>
      </c>
      <c r="H10" s="359" t="s">
        <v>410</v>
      </c>
      <c r="I10" s="235"/>
      <c r="J10" s="3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pans="1:20" s="208" customFormat="1" ht="18.75">
      <c r="A11" s="854"/>
      <c r="B11" s="854">
        <v>1</v>
      </c>
      <c r="C11" s="384"/>
      <c r="D11" s="384"/>
      <c r="F11" s="374" t="str">
        <f>"4."&amp;mergeValue(A11)&amp;"."&amp;mergeValue(B11)</f>
        <v>4.1.1</v>
      </c>
      <c r="G11" s="365" t="s">
        <v>522</v>
      </c>
      <c r="H11" s="358" t="str">
        <f>IF(region_name="","",region_name)</f>
        <v>Свердловская область</v>
      </c>
      <c r="I11" s="235" t="s">
        <v>444</v>
      </c>
      <c r="J11" s="3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pans="1:20" s="208" customFormat="1" ht="22.5">
      <c r="A12" s="854"/>
      <c r="B12" s="854"/>
      <c r="C12" s="854">
        <v>1</v>
      </c>
      <c r="D12" s="384"/>
      <c r="F12" s="374" t="str">
        <f>"4."&amp;mergeValue(A12)&amp;"."&amp;mergeValue(B12)&amp;"."&amp;mergeValue(C12)</f>
        <v>4.1.1.1</v>
      </c>
      <c r="G12" s="381" t="s">
        <v>442</v>
      </c>
      <c r="H12" s="358"/>
      <c r="I12" s="235" t="s">
        <v>445</v>
      </c>
      <c r="J12" s="3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0" s="208" customFormat="1" ht="39" customHeight="1">
      <c r="A13" s="854"/>
      <c r="B13" s="854"/>
      <c r="C13" s="854"/>
      <c r="D13" s="384">
        <v>1</v>
      </c>
      <c r="F13" s="374" t="str">
        <f>"4."&amp;mergeValue(A13)&amp;"."&amp;mergeValue(B13)&amp;"."&amp;mergeValue(C13)&amp;"."&amp;mergeValue(D13)</f>
        <v>4.1.1.1.1</v>
      </c>
      <c r="G13" s="446" t="s">
        <v>443</v>
      </c>
      <c r="H13" s="358"/>
      <c r="I13" s="855" t="s">
        <v>521</v>
      </c>
      <c r="J13" s="3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0" s="208" customFormat="1" ht="18.75">
      <c r="A14" s="854"/>
      <c r="B14" s="854"/>
      <c r="C14" s="854"/>
      <c r="D14" s="384"/>
      <c r="F14" s="378"/>
      <c r="G14" s="130" t="s">
        <v>3</v>
      </c>
      <c r="H14" s="383"/>
      <c r="I14" s="855"/>
      <c r="J14" s="3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pans="1:20" s="208" customFormat="1" ht="18.75">
      <c r="A15" s="854"/>
      <c r="B15" s="854"/>
      <c r="C15" s="384"/>
      <c r="D15" s="384"/>
      <c r="F15" s="447"/>
      <c r="G15" s="227" t="s">
        <v>383</v>
      </c>
      <c r="H15" s="448"/>
      <c r="I15" s="449"/>
      <c r="J15" s="3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s="208" customFormat="1" ht="18.75">
      <c r="A16" s="854"/>
      <c r="B16" s="261"/>
      <c r="C16" s="261"/>
      <c r="D16" s="261"/>
      <c r="F16" s="378"/>
      <c r="G16" s="143" t="s">
        <v>449</v>
      </c>
      <c r="H16" s="379"/>
      <c r="I16" s="380"/>
      <c r="J16" s="3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s="208" customFormat="1" ht="18.75">
      <c r="A17" s="261"/>
      <c r="B17" s="261"/>
      <c r="C17" s="261"/>
      <c r="D17" s="261"/>
      <c r="F17" s="378"/>
      <c r="G17" s="172" t="s">
        <v>448</v>
      </c>
      <c r="H17" s="379"/>
      <c r="I17" s="380"/>
      <c r="J17" s="3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s="367" customFormat="1" ht="3" customHeight="1">
      <c r="A18" s="369"/>
      <c r="B18" s="369"/>
      <c r="C18" s="369"/>
      <c r="D18" s="369"/>
      <c r="F18" s="385"/>
      <c r="G18" s="386"/>
      <c r="H18" s="387"/>
      <c r="I18" s="388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</row>
    <row r="19" spans="1:20" s="367" customFormat="1" ht="15" customHeight="1">
      <c r="A19" s="369"/>
      <c r="B19" s="369"/>
      <c r="C19" s="369"/>
      <c r="D19" s="369"/>
      <c r="F19" s="366"/>
      <c r="G19" s="848" t="s">
        <v>523</v>
      </c>
      <c r="H19" s="848"/>
      <c r="I19" s="284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768082-ab40-4b44-b09e-b4940c4c0f81}">
  <sheetPr codeName="List06_9">
    <tabColor rgb="FFEAEBEE"/>
    <pageSetUpPr fitToPage="1"/>
  </sheetPr>
  <dimension ref="A4:BA33"/>
  <sheetViews>
    <sheetView showGridLines="0" workbookViewId="0" topLeftCell="K4">
      <selection pane="topLeft" activeCell="A1" sqref="A1"/>
    </sheetView>
  </sheetViews>
  <sheetFormatPr defaultColWidth="10.5736607142857" defaultRowHeight="14.25"/>
  <cols>
    <col min="1" max="6" width="0" style="34" hidden="1" customWidth="1"/>
    <col min="7" max="7" width="9.14285714285714" style="66" hidden="1" customWidth="1"/>
    <col min="8" max="8" width="2" style="66" hidden="1" customWidth="1"/>
    <col min="9" max="9" width="3.71428571428571" style="66" hidden="1" customWidth="1"/>
    <col min="10" max="10" width="3.71428571428571" style="58" hidden="1" customWidth="1"/>
    <col min="11" max="11" width="3.71428571428571" style="58" customWidth="1"/>
    <col min="12" max="12" width="12.7142857142857" style="34" customWidth="1"/>
    <col min="13" max="13" width="47.4285714285714" style="34" customWidth="1"/>
    <col min="14" max="15" width="3.71428571428571" style="34" customWidth="1"/>
    <col min="16" max="16" width="4.14285714285714" style="34" customWidth="1"/>
    <col min="17" max="17" width="18.1428571428571" style="34" customWidth="1"/>
    <col min="18" max="20" width="3.71428571428571" style="34" customWidth="1"/>
    <col min="21" max="21" width="12.8571428571429" style="34" customWidth="1"/>
    <col min="22" max="24" width="3.71428571428571" style="34" customWidth="1"/>
    <col min="25" max="25" width="12.8571428571429" style="34" customWidth="1"/>
    <col min="26" max="28" width="3.71428571428571" style="34" customWidth="1"/>
    <col min="29" max="29" width="12.8571428571429" style="34" customWidth="1"/>
    <col min="30" max="33" width="21.4285714285714" style="34" customWidth="1"/>
    <col min="34" max="34" width="11.7142857142857" style="34" customWidth="1"/>
    <col min="35" max="35" width="3.71428571428571" style="34" customWidth="1"/>
    <col min="36" max="36" width="11.7142857142857" style="34" customWidth="1"/>
    <col min="37" max="37" width="8.57142857142857" style="34" hidden="1" customWidth="1"/>
    <col min="38" max="38" width="4.57142857142857" style="34" customWidth="1"/>
    <col min="39" max="39" width="115.714285714286" style="34" customWidth="1"/>
    <col min="40" max="41" width="10.5714285714286" style="246"/>
    <col min="42" max="42" width="13.4285714285714" style="246" customWidth="1"/>
    <col min="43" max="50" width="10.5714285714286" style="246"/>
    <col min="51" max="16384" width="10.5714285714286" style="34"/>
  </cols>
  <sheetData>
    <row r="1" ht="14.25" hidden="1"/>
    <row r="2" ht="14.25" hidden="1"/>
    <row r="3" ht="14.25" hidden="1"/>
    <row r="4" spans="10:37" ht="3" customHeight="1">
      <c r="J4" s="57"/>
      <c r="K4" s="5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71"/>
      <c r="AE4" s="71"/>
      <c r="AF4" s="71"/>
      <c r="AG4" s="71"/>
      <c r="AH4" s="71"/>
      <c r="AI4" s="71"/>
      <c r="AJ4" s="71"/>
      <c r="AK4" s="35"/>
    </row>
    <row r="5" spans="10:37" ht="26.1" customHeight="1">
      <c r="J5" s="57"/>
      <c r="K5" s="57"/>
      <c r="L5" s="819" t="s">
        <v>593</v>
      </c>
      <c r="M5" s="819"/>
      <c r="N5" s="819"/>
      <c r="O5" s="819"/>
      <c r="P5" s="819"/>
      <c r="Q5" s="819"/>
      <c r="R5" s="819"/>
      <c r="S5" s="819"/>
      <c r="T5" s="819"/>
      <c r="U5" s="819"/>
      <c r="V5" s="482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232"/>
    </row>
    <row r="6" spans="10:25" ht="3" customHeight="1">
      <c r="J6" s="57"/>
      <c r="K6" s="57"/>
      <c r="L6" s="35"/>
      <c r="M6" s="35"/>
      <c r="N6" s="35"/>
      <c r="O6" s="35"/>
      <c r="P6" s="35"/>
      <c r="Q6" s="35"/>
      <c r="R6" s="35"/>
      <c r="S6" s="55"/>
      <c r="T6" s="55"/>
      <c r="U6" s="55"/>
      <c r="V6" s="55"/>
      <c r="W6" s="55"/>
      <c r="X6" s="55"/>
      <c r="Y6" s="35"/>
    </row>
    <row r="7" spans="7:34" s="711" customFormat="1" ht="6" hidden="1">
      <c r="G7" s="733"/>
      <c r="H7" s="733"/>
      <c r="L7" s="710"/>
      <c r="M7" s="653"/>
      <c r="N7" s="906"/>
      <c r="O7" s="906"/>
      <c r="P7" s="906"/>
      <c r="Q7" s="906"/>
      <c r="R7" s="906"/>
      <c r="S7" s="906"/>
      <c r="T7" s="906"/>
      <c r="U7" s="906"/>
      <c r="V7" s="707"/>
      <c r="W7" s="707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</row>
    <row r="8" spans="7:34" s="367" customFormat="1" ht="18.75">
      <c r="G8" s="368"/>
      <c r="H8" s="368"/>
      <c r="L8" s="366"/>
      <c r="M8" s="704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820" t="str">
        <f>IF(datePr_ch="",IF(datePr="","",datePr),datePr_ch)</f>
        <v>25.04.2023</v>
      </c>
      <c r="O8" s="820"/>
      <c r="P8" s="820"/>
      <c r="Q8" s="820"/>
      <c r="R8" s="820"/>
      <c r="S8" s="820"/>
      <c r="T8" s="820"/>
      <c r="U8" s="820"/>
      <c r="V8" s="767"/>
      <c r="W8" s="284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</row>
    <row r="9" spans="7:34" s="367" customFormat="1" ht="18.75">
      <c r="G9" s="368"/>
      <c r="H9" s="368"/>
      <c r="L9" s="366"/>
      <c r="M9" s="704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820" t="str">
        <f>IF(numberPr_ch="",IF(numberPr="","",numberPr),numberPr_ch)</f>
        <v>01-03/098</v>
      </c>
      <c r="O9" s="820"/>
      <c r="P9" s="820"/>
      <c r="Q9" s="820"/>
      <c r="R9" s="820"/>
      <c r="S9" s="820"/>
      <c r="T9" s="820"/>
      <c r="U9" s="820"/>
      <c r="V9" s="767"/>
      <c r="W9" s="284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</row>
    <row r="10" spans="7:34" s="711" customFormat="1" ht="6" hidden="1">
      <c r="G10" s="733"/>
      <c r="H10" s="733"/>
      <c r="L10" s="710"/>
      <c r="M10" s="653"/>
      <c r="N10" s="906"/>
      <c r="O10" s="906"/>
      <c r="P10" s="906"/>
      <c r="Q10" s="906"/>
      <c r="R10" s="906"/>
      <c r="S10" s="906"/>
      <c r="T10" s="906"/>
      <c r="U10" s="906"/>
      <c r="V10" s="707"/>
      <c r="W10" s="707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</row>
    <row r="11" spans="12:33" s="261" customFormat="1" ht="9.75" customHeight="1" hidden="1">
      <c r="L11" s="888"/>
      <c r="M11" s="888"/>
      <c r="N11" s="280"/>
      <c r="O11" s="280"/>
      <c r="P11" s="280"/>
      <c r="Q11" s="280"/>
      <c r="R11" s="280"/>
      <c r="S11" s="889"/>
      <c r="T11" s="889"/>
      <c r="U11" s="889"/>
      <c r="V11" s="889"/>
      <c r="W11" s="889"/>
      <c r="X11" s="889"/>
      <c r="Y11" s="258"/>
      <c r="AD11" s="261" t="s">
        <v>378</v>
      </c>
      <c r="AE11" s="261" t="s">
        <v>379</v>
      </c>
      <c r="AF11" s="261" t="s">
        <v>378</v>
      </c>
      <c r="AG11" s="261" t="s">
        <v>379</v>
      </c>
    </row>
    <row r="12" spans="7:50" s="208" customFormat="1" ht="11.25" hidden="1">
      <c r="G12" s="207"/>
      <c r="H12" s="207"/>
      <c r="L12" s="863"/>
      <c r="M12" s="863"/>
      <c r="N12" s="173"/>
      <c r="O12" s="173"/>
      <c r="P12" s="173"/>
      <c r="Q12" s="173"/>
      <c r="R12" s="173"/>
      <c r="S12" s="890"/>
      <c r="T12" s="890"/>
      <c r="U12" s="890"/>
      <c r="V12" s="890"/>
      <c r="W12" s="890"/>
      <c r="X12" s="890"/>
      <c r="Y12" s="89"/>
      <c r="AK12" s="257" t="s">
        <v>341</v>
      </c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</row>
    <row r="13" spans="10:37" ht="14.25">
      <c r="J13" s="57"/>
      <c r="K13" s="57"/>
      <c r="L13" s="35"/>
      <c r="M13" s="35"/>
      <c r="N13" s="35"/>
      <c r="O13" s="35"/>
      <c r="P13" s="35"/>
      <c r="Q13" s="35"/>
      <c r="R13" s="35"/>
      <c r="S13" s="884"/>
      <c r="T13" s="884"/>
      <c r="U13" s="884"/>
      <c r="V13" s="884"/>
      <c r="W13" s="884"/>
      <c r="X13" s="884"/>
      <c r="Y13" s="330"/>
      <c r="AD13" s="884"/>
      <c r="AE13" s="884"/>
      <c r="AF13" s="884"/>
      <c r="AG13" s="884"/>
      <c r="AH13" s="884"/>
      <c r="AI13" s="884"/>
      <c r="AJ13" s="884"/>
      <c r="AK13" s="884"/>
    </row>
    <row r="14" spans="10:39" ht="14.25">
      <c r="J14" s="57"/>
      <c r="K14" s="57"/>
      <c r="L14" s="821" t="s">
        <v>406</v>
      </c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821"/>
      <c r="AJ14" s="821"/>
      <c r="AK14" s="821"/>
      <c r="AL14" s="821"/>
      <c r="AM14" s="852" t="s">
        <v>407</v>
      </c>
    </row>
    <row r="15" spans="10:39" ht="14.25" customHeight="1">
      <c r="J15" s="57"/>
      <c r="K15" s="57"/>
      <c r="L15" s="821" t="s">
        <v>78</v>
      </c>
      <c r="M15" s="821" t="s">
        <v>428</v>
      </c>
      <c r="N15" s="821" t="s">
        <v>374</v>
      </c>
      <c r="O15" s="821"/>
      <c r="P15" s="821"/>
      <c r="Q15" s="821"/>
      <c r="R15" s="885" t="s">
        <v>351</v>
      </c>
      <c r="S15" s="885"/>
      <c r="T15" s="885"/>
      <c r="U15" s="885"/>
      <c r="V15" s="885" t="s">
        <v>375</v>
      </c>
      <c r="W15" s="885"/>
      <c r="X15" s="885"/>
      <c r="Y15" s="885"/>
      <c r="Z15" s="885" t="s">
        <v>354</v>
      </c>
      <c r="AA15" s="885"/>
      <c r="AB15" s="885"/>
      <c r="AC15" s="885"/>
      <c r="AD15" s="885" t="s">
        <v>415</v>
      </c>
      <c r="AE15" s="885"/>
      <c r="AF15" s="885"/>
      <c r="AG15" s="885"/>
      <c r="AH15" s="885"/>
      <c r="AI15" s="885"/>
      <c r="AJ15" s="885"/>
      <c r="AK15" s="821" t="s">
        <v>303</v>
      </c>
      <c r="AL15" s="864" t="s">
        <v>243</v>
      </c>
      <c r="AM15" s="852"/>
    </row>
    <row r="16" spans="10:39" ht="26.25" customHeight="1">
      <c r="J16" s="57"/>
      <c r="K16" s="57"/>
      <c r="L16" s="821"/>
      <c r="M16" s="821"/>
      <c r="N16" s="821"/>
      <c r="O16" s="821"/>
      <c r="P16" s="821"/>
      <c r="Q16" s="821"/>
      <c r="R16" s="885"/>
      <c r="S16" s="885"/>
      <c r="T16" s="885"/>
      <c r="U16" s="885"/>
      <c r="V16" s="885"/>
      <c r="W16" s="885"/>
      <c r="X16" s="885"/>
      <c r="Y16" s="885"/>
      <c r="Z16" s="885"/>
      <c r="AA16" s="885"/>
      <c r="AB16" s="885"/>
      <c r="AC16" s="885"/>
      <c r="AD16" s="885" t="s">
        <v>547</v>
      </c>
      <c r="AE16" s="885"/>
      <c r="AF16" s="852" t="s">
        <v>377</v>
      </c>
      <c r="AG16" s="852"/>
      <c r="AH16" s="887" t="s">
        <v>417</v>
      </c>
      <c r="AI16" s="887"/>
      <c r="AJ16" s="887"/>
      <c r="AK16" s="821"/>
      <c r="AL16" s="864"/>
      <c r="AM16" s="852"/>
    </row>
    <row r="17" spans="10:39" ht="14.25" customHeight="1">
      <c r="J17" s="57"/>
      <c r="K17" s="57"/>
      <c r="L17" s="821"/>
      <c r="M17" s="821"/>
      <c r="N17" s="821"/>
      <c r="O17" s="821"/>
      <c r="P17" s="821"/>
      <c r="Q17" s="821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327" t="s">
        <v>307</v>
      </c>
      <c r="AE17" s="327" t="s">
        <v>306</v>
      </c>
      <c r="AF17" s="327" t="s">
        <v>307</v>
      </c>
      <c r="AG17" s="327" t="s">
        <v>306</v>
      </c>
      <c r="AH17" s="76" t="s">
        <v>352</v>
      </c>
      <c r="AI17" s="886" t="s">
        <v>353</v>
      </c>
      <c r="AJ17" s="886"/>
      <c r="AK17" s="821"/>
      <c r="AL17" s="864"/>
      <c r="AM17" s="852"/>
    </row>
    <row r="18" spans="10:39" ht="12" customHeight="1">
      <c r="J18" s="57"/>
      <c r="K18" s="203">
        <v>1</v>
      </c>
      <c r="L18" s="467" t="s">
        <v>79</v>
      </c>
      <c r="M18" s="467" t="s">
        <v>48</v>
      </c>
      <c r="N18" s="865">
        <f ca="1">OFFSET(N18,0,-1)+1</f>
        <v>3</v>
      </c>
      <c r="O18" s="865"/>
      <c r="P18" s="865"/>
      <c r="Q18" s="865"/>
      <c r="R18" s="865">
        <f ca="1">OFFSET(R18,0,-4)+1</f>
        <v>4</v>
      </c>
      <c r="S18" s="865"/>
      <c r="T18" s="865"/>
      <c r="U18" s="865"/>
      <c r="V18" s="865">
        <f ca="1">OFFSET(V18,0,-4)+1</f>
        <v>5</v>
      </c>
      <c r="W18" s="865"/>
      <c r="X18" s="865"/>
      <c r="Y18" s="865"/>
      <c r="Z18" s="469"/>
      <c r="AA18" s="469"/>
      <c r="AB18" s="469">
        <f ca="1">OFFSET(V18,0,0)+1</f>
        <v>6</v>
      </c>
      <c r="AC18" s="470">
        <f ca="1">AB18</f>
        <v>6</v>
      </c>
      <c r="AD18" s="468">
        <f ca="1">OFFSET(AD18,0,-1)+1</f>
        <v>7</v>
      </c>
      <c r="AE18" s="468">
        <f t="shared" si="0" ref="AE18:AJ18">OFFSET(AE18,0,-1)+1</f>
        <v>8</v>
      </c>
      <c r="AF18" s="468">
        <f t="shared" ca="1" si="0"/>
        <v>9</v>
      </c>
      <c r="AG18" s="468">
        <f t="shared" ca="1" si="0"/>
        <v>10</v>
      </c>
      <c r="AH18" s="468">
        <f t="shared" ca="1" si="0"/>
        <v>11</v>
      </c>
      <c r="AI18" s="468">
        <f t="shared" ca="1" si="0"/>
        <v>12</v>
      </c>
      <c r="AJ18" s="468">
        <f t="shared" ca="1" si="0"/>
        <v>13</v>
      </c>
      <c r="AK18" s="468">
        <f ca="1">OFFSET(AK18,0,-1)+1</f>
        <v>14</v>
      </c>
      <c r="AL18" s="471"/>
      <c r="AM18" s="468">
        <v>15</v>
      </c>
    </row>
    <row r="19" spans="1:39" ht="22.5">
      <c r="A19" s="891">
        <v>1</v>
      </c>
      <c r="B19" s="246"/>
      <c r="C19" s="246"/>
      <c r="D19" s="246"/>
      <c r="E19" s="246"/>
      <c r="F19" s="262"/>
      <c r="G19" s="262"/>
      <c r="H19" s="262"/>
      <c r="J19" s="57"/>
      <c r="K19" s="57"/>
      <c r="L19" s="459">
        <f>mergeValue(A19)</f>
        <v>1</v>
      </c>
      <c r="M19" s="466" t="s">
        <v>20</v>
      </c>
      <c r="N19" s="894"/>
      <c r="O19" s="894"/>
      <c r="P19" s="894"/>
      <c r="Q19" s="894"/>
      <c r="R19" s="894"/>
      <c r="S19" s="894"/>
      <c r="T19" s="894"/>
      <c r="U19" s="894"/>
      <c r="V19" s="894"/>
      <c r="W19" s="894"/>
      <c r="X19" s="894"/>
      <c r="Y19" s="894"/>
      <c r="Z19" s="894"/>
      <c r="AA19" s="894"/>
      <c r="AB19" s="89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478" t="s">
        <v>590</v>
      </c>
    </row>
    <row r="20" spans="1:39" ht="22.5">
      <c r="A20" s="891"/>
      <c r="B20" s="891">
        <v>1</v>
      </c>
      <c r="C20" s="246"/>
      <c r="D20" s="246"/>
      <c r="E20" s="246"/>
      <c r="F20" s="289"/>
      <c r="G20" s="290"/>
      <c r="H20" s="290"/>
      <c r="I20" s="179"/>
      <c r="J20" s="44"/>
      <c r="K20" s="34"/>
      <c r="L20" s="281" t="str">
        <f>mergeValue(A20)&amp;"."&amp;mergeValue(B20)</f>
        <v>1.1</v>
      </c>
      <c r="M20" s="126" t="s">
        <v>15</v>
      </c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893"/>
      <c r="AG20" s="893"/>
      <c r="AH20" s="893"/>
      <c r="AI20" s="893"/>
      <c r="AJ20" s="893"/>
      <c r="AK20" s="893"/>
      <c r="AL20" s="893"/>
      <c r="AM20" s="442" t="s">
        <v>425</v>
      </c>
    </row>
    <row r="21" spans="1:39" ht="45">
      <c r="A21" s="891"/>
      <c r="B21" s="891"/>
      <c r="C21" s="891">
        <v>1</v>
      </c>
      <c r="D21" s="246"/>
      <c r="E21" s="246"/>
      <c r="F21" s="289"/>
      <c r="G21" s="290"/>
      <c r="H21" s="290"/>
      <c r="I21" s="179"/>
      <c r="J21" s="44"/>
      <c r="K21" s="34"/>
      <c r="L21" s="281" t="str">
        <f>mergeValue(A21)&amp;"."&amp;mergeValue(B21)&amp;"."&amp;mergeValue(C21)</f>
        <v>1.1.1</v>
      </c>
      <c r="M21" s="127" t="s">
        <v>529</v>
      </c>
      <c r="N21" s="893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893"/>
      <c r="AL21" s="893"/>
      <c r="AM21" s="442" t="s">
        <v>530</v>
      </c>
    </row>
    <row r="22" spans="1:46" ht="20.1" customHeight="1">
      <c r="A22" s="891"/>
      <c r="B22" s="891"/>
      <c r="C22" s="891"/>
      <c r="D22" s="891">
        <v>1</v>
      </c>
      <c r="E22" s="246"/>
      <c r="F22" s="289"/>
      <c r="G22" s="290"/>
      <c r="H22" s="290"/>
      <c r="I22" s="895"/>
      <c r="J22" s="896"/>
      <c r="K22" s="866"/>
      <c r="L22" s="897" t="str">
        <f>mergeValue(A22)&amp;"."&amp;mergeValue(B22)&amp;"."&amp;mergeValue(C22)&amp;"."&amp;mergeValue(D22)</f>
        <v>1.1.1.1</v>
      </c>
      <c r="M22" s="898"/>
      <c r="N22" s="862" t="s">
        <v>71</v>
      </c>
      <c r="O22" s="892"/>
      <c r="P22" s="901" t="s">
        <v>79</v>
      </c>
      <c r="Q22" s="902"/>
      <c r="R22" s="862" t="s">
        <v>72</v>
      </c>
      <c r="S22" s="892"/>
      <c r="T22" s="899">
        <v>1</v>
      </c>
      <c r="U22" s="903"/>
      <c r="V22" s="862" t="s">
        <v>72</v>
      </c>
      <c r="W22" s="892"/>
      <c r="X22" s="899">
        <v>1</v>
      </c>
      <c r="Y22" s="900"/>
      <c r="Z22" s="862" t="s">
        <v>72</v>
      </c>
      <c r="AA22" s="157"/>
      <c r="AB22" s="83">
        <v>1</v>
      </c>
      <c r="AC22" s="333"/>
      <c r="AD22" s="747"/>
      <c r="AE22" s="747"/>
      <c r="AF22" s="747"/>
      <c r="AG22" s="747"/>
      <c r="AH22" s="749"/>
      <c r="AI22" s="460" t="s">
        <v>71</v>
      </c>
      <c r="AJ22" s="749"/>
      <c r="AK22" s="477" t="s">
        <v>72</v>
      </c>
      <c r="AL22" s="231"/>
      <c r="AM22" s="855" t="s">
        <v>594</v>
      </c>
      <c r="AN22" s="246" t="str">
        <f>strCheckDateOnDP(V22:AL22,List06_9_DP)</f>
        <v/>
      </c>
      <c r="AO22" s="259" t="str">
        <f>IF(AND(COUNTIF(AP18:AP26,AP22)&gt;1,AP22&lt;&gt;""),"ErrUnique:HasDoubleConn","")</f>
        <v/>
      </c>
      <c r="AP22" s="259"/>
      <c r="AQ22" s="259"/>
      <c r="AR22" s="259"/>
      <c r="AS22" s="259"/>
      <c r="AT22" s="259"/>
    </row>
    <row r="23" spans="1:46" ht="20.1" customHeight="1">
      <c r="A23" s="891"/>
      <c r="B23" s="891"/>
      <c r="C23" s="891"/>
      <c r="D23" s="891"/>
      <c r="E23" s="246"/>
      <c r="F23" s="289"/>
      <c r="G23" s="290"/>
      <c r="H23" s="290"/>
      <c r="I23" s="895"/>
      <c r="J23" s="896"/>
      <c r="K23" s="866"/>
      <c r="L23" s="897"/>
      <c r="M23" s="898"/>
      <c r="N23" s="862"/>
      <c r="O23" s="892"/>
      <c r="P23" s="901"/>
      <c r="Q23" s="902"/>
      <c r="R23" s="862"/>
      <c r="S23" s="892"/>
      <c r="T23" s="899"/>
      <c r="U23" s="904"/>
      <c r="V23" s="862"/>
      <c r="W23" s="892"/>
      <c r="X23" s="899"/>
      <c r="Y23" s="900"/>
      <c r="Z23" s="862"/>
      <c r="AA23" s="347"/>
      <c r="AB23" s="172"/>
      <c r="AC23" s="172"/>
      <c r="AD23" s="213"/>
      <c r="AE23" s="213"/>
      <c r="AF23" s="213"/>
      <c r="AG23" s="248" t="str">
        <f>AH22&amp;"-"&amp;AJ22</f>
        <v>-</v>
      </c>
      <c r="AH23" s="248"/>
      <c r="AI23" s="248"/>
      <c r="AJ23" s="248"/>
      <c r="AK23" s="248" t="s">
        <v>72</v>
      </c>
      <c r="AL23" s="350"/>
      <c r="AM23" s="855"/>
      <c r="AO23" s="259"/>
      <c r="AP23" s="259"/>
      <c r="AQ23" s="259"/>
      <c r="AR23" s="259"/>
      <c r="AS23" s="259"/>
      <c r="AT23" s="259"/>
    </row>
    <row r="24" spans="1:46" ht="20.1" customHeight="1">
      <c r="A24" s="891"/>
      <c r="B24" s="891"/>
      <c r="C24" s="891"/>
      <c r="D24" s="891"/>
      <c r="E24" s="246"/>
      <c r="F24" s="289"/>
      <c r="G24" s="290"/>
      <c r="H24" s="290"/>
      <c r="I24" s="895"/>
      <c r="J24" s="896"/>
      <c r="K24" s="866"/>
      <c r="L24" s="897"/>
      <c r="M24" s="898"/>
      <c r="N24" s="862"/>
      <c r="O24" s="892"/>
      <c r="P24" s="901"/>
      <c r="Q24" s="902"/>
      <c r="R24" s="862"/>
      <c r="S24" s="892"/>
      <c r="T24" s="899"/>
      <c r="U24" s="905"/>
      <c r="V24" s="862"/>
      <c r="W24" s="349"/>
      <c r="X24" s="143"/>
      <c r="Y24" s="172"/>
      <c r="Z24" s="212"/>
      <c r="AA24" s="212"/>
      <c r="AB24" s="212"/>
      <c r="AC24" s="212"/>
      <c r="AD24" s="213"/>
      <c r="AE24" s="213"/>
      <c r="AF24" s="213"/>
      <c r="AG24" s="213"/>
      <c r="AH24" s="214"/>
      <c r="AI24" s="162"/>
      <c r="AJ24" s="162"/>
      <c r="AK24" s="214"/>
      <c r="AL24" s="152"/>
      <c r="AM24" s="855"/>
      <c r="AO24" s="259"/>
      <c r="AP24" s="259"/>
      <c r="AQ24" s="259"/>
      <c r="AR24" s="259"/>
      <c r="AS24" s="259"/>
      <c r="AT24" s="259"/>
    </row>
    <row r="25" spans="1:46" ht="20.1" customHeight="1">
      <c r="A25" s="891"/>
      <c r="B25" s="891"/>
      <c r="C25" s="891"/>
      <c r="D25" s="891"/>
      <c r="E25" s="246"/>
      <c r="F25" s="289"/>
      <c r="G25" s="290"/>
      <c r="H25" s="290"/>
      <c r="I25" s="895"/>
      <c r="J25" s="896"/>
      <c r="K25" s="866"/>
      <c r="L25" s="897"/>
      <c r="M25" s="898"/>
      <c r="N25" s="862"/>
      <c r="O25" s="892"/>
      <c r="P25" s="901"/>
      <c r="Q25" s="902"/>
      <c r="R25" s="862"/>
      <c r="S25" s="215"/>
      <c r="T25" s="217"/>
      <c r="U25" s="216"/>
      <c r="V25" s="212"/>
      <c r="W25" s="212"/>
      <c r="X25" s="212"/>
      <c r="Y25" s="212"/>
      <c r="Z25" s="212"/>
      <c r="AA25" s="212"/>
      <c r="AB25" s="212"/>
      <c r="AC25" s="212"/>
      <c r="AD25" s="213"/>
      <c r="AE25" s="213"/>
      <c r="AF25" s="213"/>
      <c r="AG25" s="213"/>
      <c r="AH25" s="214"/>
      <c r="AI25" s="162"/>
      <c r="AJ25" s="162"/>
      <c r="AK25" s="214"/>
      <c r="AL25" s="152"/>
      <c r="AM25" s="855"/>
      <c r="AO25" s="259"/>
      <c r="AP25" s="259"/>
      <c r="AQ25" s="259"/>
      <c r="AR25" s="259"/>
      <c r="AS25" s="259"/>
      <c r="AT25" s="259"/>
    </row>
    <row r="26" spans="1:50" s="0" customFormat="1" ht="20.1" customHeight="1">
      <c r="A26" s="891"/>
      <c r="B26" s="891"/>
      <c r="C26" s="891"/>
      <c r="D26" s="891"/>
      <c r="E26" s="291"/>
      <c r="F26" s="292"/>
      <c r="G26" s="291"/>
      <c r="H26" s="291"/>
      <c r="I26" s="895"/>
      <c r="J26" s="896"/>
      <c r="K26" s="866"/>
      <c r="L26" s="897"/>
      <c r="M26" s="898"/>
      <c r="N26" s="862"/>
      <c r="O26" s="348"/>
      <c r="P26" s="131"/>
      <c r="Q26" s="172" t="s">
        <v>355</v>
      </c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218"/>
      <c r="AM26" s="855"/>
      <c r="AN26" s="249"/>
      <c r="AO26" s="249"/>
      <c r="AP26" s="260"/>
      <c r="AQ26" s="260"/>
      <c r="AR26" s="260"/>
      <c r="AS26" s="260"/>
      <c r="AT26" s="260"/>
      <c r="AU26" s="249"/>
      <c r="AV26" s="249"/>
      <c r="AW26" s="249"/>
      <c r="AX26" s="249"/>
    </row>
    <row r="27" spans="1:50" s="0" customFormat="1" ht="15" customHeight="1">
      <c r="A27" s="891"/>
      <c r="B27" s="891"/>
      <c r="C27" s="891"/>
      <c r="D27" s="291"/>
      <c r="E27" s="291"/>
      <c r="F27" s="289"/>
      <c r="G27" s="291"/>
      <c r="H27" s="291"/>
      <c r="I27" s="146"/>
      <c r="J27" s="56"/>
      <c r="K27" s="146"/>
      <c r="L27" s="270"/>
      <c r="M27" s="130" t="s">
        <v>4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52"/>
      <c r="AM27" s="855"/>
      <c r="AN27" s="249"/>
      <c r="AO27" s="249"/>
      <c r="AP27" s="260"/>
      <c r="AQ27" s="260"/>
      <c r="AR27" s="260"/>
      <c r="AS27" s="260"/>
      <c r="AT27" s="260"/>
      <c r="AU27" s="249"/>
      <c r="AV27" s="249"/>
      <c r="AW27" s="249"/>
      <c r="AX27" s="249"/>
    </row>
    <row r="28" spans="1:50" s="0" customFormat="1" ht="15" customHeight="1">
      <c r="A28" s="891"/>
      <c r="B28" s="891"/>
      <c r="C28" s="291"/>
      <c r="D28" s="291"/>
      <c r="E28" s="291"/>
      <c r="F28" s="289"/>
      <c r="G28" s="291"/>
      <c r="H28" s="291"/>
      <c r="I28" s="146"/>
      <c r="J28" s="56"/>
      <c r="K28" s="146"/>
      <c r="L28" s="82"/>
      <c r="M28" s="129" t="s">
        <v>349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4"/>
      <c r="AE28" s="124"/>
      <c r="AF28" s="124"/>
      <c r="AG28" s="124"/>
      <c r="AH28" s="214"/>
      <c r="AI28" s="162"/>
      <c r="AJ28" s="161"/>
      <c r="AK28" s="129"/>
      <c r="AL28" s="162"/>
      <c r="AM28" s="152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</row>
    <row r="29" spans="1:50" s="0" customFormat="1" ht="15" customHeight="1">
      <c r="A29" s="891"/>
      <c r="B29" s="291"/>
      <c r="C29" s="291"/>
      <c r="D29" s="291"/>
      <c r="E29" s="291"/>
      <c r="F29" s="289"/>
      <c r="G29" s="291"/>
      <c r="H29" s="291"/>
      <c r="I29" s="146"/>
      <c r="J29" s="56"/>
      <c r="K29" s="146"/>
      <c r="L29" s="82"/>
      <c r="M29" s="143" t="s">
        <v>18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24"/>
      <c r="AE29" s="124"/>
      <c r="AF29" s="124"/>
      <c r="AG29" s="124"/>
      <c r="AH29" s="214"/>
      <c r="AI29" s="162"/>
      <c r="AJ29" s="161"/>
      <c r="AK29" s="129"/>
      <c r="AL29" s="162"/>
      <c r="AM29" s="152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</row>
    <row r="30" spans="6:50" s="0" customFormat="1" ht="15" customHeight="1">
      <c r="F30" s="145"/>
      <c r="G30" s="146"/>
      <c r="H30" s="146"/>
      <c r="I30" s="180"/>
      <c r="J30" s="56"/>
      <c r="L30" s="82"/>
      <c r="M30" s="172" t="s">
        <v>276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24"/>
      <c r="AE30" s="124"/>
      <c r="AF30" s="124"/>
      <c r="AG30" s="124"/>
      <c r="AH30" s="214"/>
      <c r="AI30" s="162"/>
      <c r="AJ30" s="161"/>
      <c r="AK30" s="129"/>
      <c r="AL30" s="162"/>
      <c r="AM30" s="152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</row>
    <row r="31" ht="3" customHeight="1"/>
    <row r="32" spans="12:53" ht="14.25" customHeight="1">
      <c r="L32" s="505">
        <v>1</v>
      </c>
      <c r="M32" s="178" t="s">
        <v>664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175"/>
      <c r="AZ32" s="175"/>
      <c r="BA32" s="175"/>
    </row>
    <row r="33" spans="12:53" s="34" customFormat="1" ht="14.25" customHeight="1">
      <c r="L33" s="177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176"/>
      <c r="AZ33" s="176"/>
      <c r="BA33" s="176"/>
    </row>
  </sheetData>
  <sheetProtection password="FA9C" sheet="1" objects="1" scenarios="1" formatColumns="0" formatRows="0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N22 R22 V22 Z22 AI22 AK22 AI28:AI30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Q22:Q25 AD22:AG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H22 AJ22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e854d9-739b-4b39-8fd4-f26ba95f1099}">
  <sheetPr codeName="List05_10">
    <tabColor theme="0" tint="-0.249970003962517"/>
  </sheetPr>
  <dimension ref="A1:T19"/>
  <sheetViews>
    <sheetView showGridLines="0" workbookViewId="0" topLeftCell="E1">
      <selection pane="topLeft" activeCell="A1" sqref="A1"/>
    </sheetView>
  </sheetViews>
  <sheetFormatPr defaultColWidth="10.5736607142857" defaultRowHeight="14.25"/>
  <cols>
    <col min="1" max="1" width="3.71428571428571" style="262" hidden="1" customWidth="1"/>
    <col min="2" max="4" width="3.71428571428571" style="246" hidden="1" customWidth="1"/>
    <col min="5" max="5" width="3.71428571428571" style="58" customWidth="1"/>
    <col min="6" max="6" width="9.71428571428571" style="34" customWidth="1"/>
    <col min="7" max="7" width="37.7142857142857" style="34" customWidth="1"/>
    <col min="8" max="8" width="66.8571428571429" style="34" customWidth="1"/>
    <col min="9" max="9" width="115.714285714286" style="34" customWidth="1"/>
    <col min="10" max="11" width="10.5714285714286" style="246"/>
    <col min="12" max="12" width="11.1428571428571" style="246" customWidth="1"/>
    <col min="13" max="20" width="10.5714285714286" style="246"/>
    <col min="21" max="16384" width="10.5714285714286" style="34"/>
  </cols>
  <sheetData>
    <row r="1" spans="1:1" ht="3" customHeight="1">
      <c r="A1" s="262" t="s">
        <v>189</v>
      </c>
    </row>
    <row r="2" spans="6:9" ht="22.5">
      <c r="F2" s="849" t="s">
        <v>436</v>
      </c>
      <c r="G2" s="850"/>
      <c r="H2" s="851"/>
      <c r="I2" s="480"/>
    </row>
    <row r="3" ht="3" customHeight="1"/>
    <row r="4" spans="1:20" s="208" customFormat="1" ht="11.25">
      <c r="A4" s="261"/>
      <c r="B4" s="261"/>
      <c r="C4" s="261"/>
      <c r="D4" s="261"/>
      <c r="F4" s="852" t="s">
        <v>406</v>
      </c>
      <c r="G4" s="852"/>
      <c r="H4" s="852"/>
      <c r="I4" s="853" t="s">
        <v>407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0" s="208" customFormat="1" ht="11.25" customHeight="1">
      <c r="A5" s="261"/>
      <c r="B5" s="261"/>
      <c r="C5" s="261"/>
      <c r="D5" s="261"/>
      <c r="F5" s="360" t="s">
        <v>78</v>
      </c>
      <c r="G5" s="377" t="s">
        <v>409</v>
      </c>
      <c r="H5" s="359" t="s">
        <v>400</v>
      </c>
      <c r="I5" s="85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s="208" customFormat="1" ht="12" customHeight="1">
      <c r="A6" s="261"/>
      <c r="B6" s="261"/>
      <c r="C6" s="261"/>
      <c r="D6" s="261"/>
      <c r="F6" s="361" t="s">
        <v>79</v>
      </c>
      <c r="G6" s="363">
        <v>2</v>
      </c>
      <c r="H6" s="364">
        <v>3</v>
      </c>
      <c r="I6" s="362">
        <v>4</v>
      </c>
      <c r="J6" s="261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208" customFormat="1" ht="18.75">
      <c r="A7" s="261"/>
      <c r="B7" s="261"/>
      <c r="C7" s="261"/>
      <c r="D7" s="261"/>
      <c r="F7" s="374">
        <v>1</v>
      </c>
      <c r="G7" s="443" t="s">
        <v>437</v>
      </c>
      <c r="H7" s="755" t="str">
        <f>IF(dateCh="","",dateCh)</f>
        <v>02.05.2023</v>
      </c>
      <c r="I7" s="235" t="s">
        <v>438</v>
      </c>
      <c r="J7" s="3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0" s="208" customFormat="1" ht="45">
      <c r="A8" s="854">
        <v>1</v>
      </c>
      <c r="B8" s="261"/>
      <c r="C8" s="261"/>
      <c r="D8" s="261"/>
      <c r="F8" s="374" t="str">
        <f>"2."&amp;mergeValue(A8)</f>
        <v>2.1</v>
      </c>
      <c r="G8" s="443" t="s">
        <v>439</v>
      </c>
      <c r="H8" s="358"/>
      <c r="I8" s="235" t="s">
        <v>520</v>
      </c>
      <c r="J8" s="3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s="208" customFormat="1" ht="22.5">
      <c r="A9" s="854"/>
      <c r="B9" s="261"/>
      <c r="C9" s="261"/>
      <c r="D9" s="261"/>
      <c r="F9" s="374" t="str">
        <f>"3."&amp;mergeValue(A9)</f>
        <v>3.1</v>
      </c>
      <c r="G9" s="443" t="s">
        <v>440</v>
      </c>
      <c r="H9" s="358"/>
      <c r="I9" s="235" t="s">
        <v>519</v>
      </c>
      <c r="J9" s="3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s="208" customFormat="1" ht="22.5">
      <c r="A10" s="854"/>
      <c r="B10" s="261"/>
      <c r="C10" s="261"/>
      <c r="D10" s="261"/>
      <c r="F10" s="374" t="str">
        <f>"4."&amp;mergeValue(A10)</f>
        <v>4.1</v>
      </c>
      <c r="G10" s="443" t="s">
        <v>441</v>
      </c>
      <c r="H10" s="359" t="s">
        <v>410</v>
      </c>
      <c r="I10" s="235"/>
      <c r="J10" s="3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pans="1:20" s="208" customFormat="1" ht="18.75">
      <c r="A11" s="854"/>
      <c r="B11" s="854">
        <v>1</v>
      </c>
      <c r="C11" s="384"/>
      <c r="D11" s="384"/>
      <c r="F11" s="374" t="str">
        <f>"4."&amp;mergeValue(A11)&amp;"."&amp;mergeValue(B11)</f>
        <v>4.1.1</v>
      </c>
      <c r="G11" s="365" t="s">
        <v>522</v>
      </c>
      <c r="H11" s="358" t="str">
        <f>IF(region_name="","",region_name)</f>
        <v>Свердловская область</v>
      </c>
      <c r="I11" s="235" t="s">
        <v>444</v>
      </c>
      <c r="J11" s="3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pans="1:20" s="208" customFormat="1" ht="22.5">
      <c r="A12" s="854"/>
      <c r="B12" s="854"/>
      <c r="C12" s="854">
        <v>1</v>
      </c>
      <c r="D12" s="384"/>
      <c r="F12" s="374" t="str">
        <f>"4."&amp;mergeValue(A12)&amp;"."&amp;mergeValue(B12)&amp;"."&amp;mergeValue(C12)</f>
        <v>4.1.1.1</v>
      </c>
      <c r="G12" s="381" t="s">
        <v>442</v>
      </c>
      <c r="H12" s="358"/>
      <c r="I12" s="235" t="s">
        <v>445</v>
      </c>
      <c r="J12" s="3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0" s="208" customFormat="1" ht="39" customHeight="1">
      <c r="A13" s="854"/>
      <c r="B13" s="854"/>
      <c r="C13" s="854"/>
      <c r="D13" s="384">
        <v>1</v>
      </c>
      <c r="F13" s="374" t="str">
        <f>"4."&amp;mergeValue(A13)&amp;"."&amp;mergeValue(B13)&amp;"."&amp;mergeValue(C13)&amp;"."&amp;mergeValue(D13)</f>
        <v>4.1.1.1.1</v>
      </c>
      <c r="G13" s="446" t="s">
        <v>443</v>
      </c>
      <c r="H13" s="358"/>
      <c r="I13" s="855" t="s">
        <v>521</v>
      </c>
      <c r="J13" s="3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0" s="208" customFormat="1" ht="18.75">
      <c r="A14" s="854"/>
      <c r="B14" s="854"/>
      <c r="C14" s="854"/>
      <c r="D14" s="384"/>
      <c r="F14" s="378"/>
      <c r="G14" s="130" t="s">
        <v>3</v>
      </c>
      <c r="H14" s="383"/>
      <c r="I14" s="855"/>
      <c r="J14" s="3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pans="1:20" s="208" customFormat="1" ht="18.75">
      <c r="A15" s="854"/>
      <c r="B15" s="854"/>
      <c r="C15" s="384"/>
      <c r="D15" s="384"/>
      <c r="F15" s="378"/>
      <c r="G15" s="129" t="s">
        <v>383</v>
      </c>
      <c r="H15" s="379"/>
      <c r="I15" s="380"/>
      <c r="J15" s="3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s="208" customFormat="1" ht="18.75">
      <c r="A16" s="854"/>
      <c r="B16" s="261"/>
      <c r="C16" s="261"/>
      <c r="D16" s="261"/>
      <c r="F16" s="378"/>
      <c r="G16" s="143" t="s">
        <v>449</v>
      </c>
      <c r="H16" s="379"/>
      <c r="I16" s="380"/>
      <c r="J16" s="3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s="208" customFormat="1" ht="18.75">
      <c r="A17" s="261"/>
      <c r="B17" s="261"/>
      <c r="C17" s="261"/>
      <c r="D17" s="261"/>
      <c r="F17" s="378"/>
      <c r="G17" s="172" t="s">
        <v>448</v>
      </c>
      <c r="H17" s="379"/>
      <c r="I17" s="380"/>
      <c r="J17" s="3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s="367" customFormat="1" ht="3" customHeight="1">
      <c r="A18" s="369"/>
      <c r="B18" s="369"/>
      <c r="C18" s="369"/>
      <c r="D18" s="369"/>
      <c r="F18" s="366"/>
      <c r="G18" s="444"/>
      <c r="H18" s="445"/>
      <c r="I18" s="284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</row>
    <row r="19" spans="1:20" s="367" customFormat="1" ht="15" customHeight="1">
      <c r="A19" s="369"/>
      <c r="B19" s="369"/>
      <c r="C19" s="369"/>
      <c r="D19" s="369"/>
      <c r="F19" s="366"/>
      <c r="G19" s="848" t="s">
        <v>523</v>
      </c>
      <c r="H19" s="848"/>
      <c r="I19" s="284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6ed30f-c8ab-4890-8749-44eb9edc66b6}">
  <sheetPr codeName="List06_10">
    <tabColor rgb="FFEAEBEE"/>
    <pageSetUpPr fitToPage="1"/>
  </sheetPr>
  <dimension ref="A4:BA33"/>
  <sheetViews>
    <sheetView showGridLines="0" workbookViewId="0" topLeftCell="K4">
      <selection pane="topLeft" activeCell="A1" sqref="A1"/>
    </sheetView>
  </sheetViews>
  <sheetFormatPr defaultColWidth="10.5736607142857" defaultRowHeight="14.25"/>
  <cols>
    <col min="1" max="6" width="10.5714285714286" style="34" hidden="1" customWidth="1"/>
    <col min="7" max="7" width="9.14285714285714" style="66" hidden="1" customWidth="1"/>
    <col min="8" max="8" width="2" style="66" hidden="1" customWidth="1"/>
    <col min="9" max="9" width="3.71428571428571" style="66" hidden="1" customWidth="1"/>
    <col min="10" max="10" width="3.71428571428571" style="58" hidden="1" customWidth="1"/>
    <col min="11" max="11" width="3.71428571428571" style="58" customWidth="1"/>
    <col min="12" max="12" width="12.7142857142857" style="34" customWidth="1"/>
    <col min="13" max="13" width="47.4285714285714" style="34" customWidth="1"/>
    <col min="14" max="14" width="3.71428571428571" style="34" customWidth="1"/>
    <col min="15" max="15" width="4.14285714285714" style="34" customWidth="1"/>
    <col min="16" max="16" width="18.1428571428571" style="34" customWidth="1"/>
    <col min="17" max="19" width="3.71428571428571" style="34" customWidth="1"/>
    <col min="20" max="20" width="12.8571428571429" style="34" customWidth="1"/>
    <col min="21" max="23" width="3.71428571428571" style="34" customWidth="1"/>
    <col min="24" max="24" width="12.8571428571429" style="34" customWidth="1"/>
    <col min="25" max="27" width="3.71428571428571" style="34" customWidth="1"/>
    <col min="28" max="28" width="12.8571428571429" style="34" customWidth="1"/>
    <col min="29" max="32" width="21.4285714285714" style="34" customWidth="1"/>
    <col min="33" max="33" width="11.7142857142857" style="34" customWidth="1"/>
    <col min="34" max="34" width="3.71428571428571" style="34" customWidth="1"/>
    <col min="35" max="35" width="11.7142857142857" style="34" customWidth="1"/>
    <col min="36" max="36" width="8.57142857142857" style="34" hidden="1" customWidth="1"/>
    <col min="37" max="37" width="4.57142857142857" style="34" customWidth="1"/>
    <col min="38" max="38" width="115.714285714286" style="34" customWidth="1"/>
    <col min="39" max="40" width="10.5714285714286" style="246"/>
    <col min="41" max="41" width="13.4285714285714" style="246" customWidth="1"/>
    <col min="42" max="49" width="10.5714285714286" style="246"/>
    <col min="50" max="16384" width="10.5714285714286" style="34"/>
  </cols>
  <sheetData>
    <row r="1" ht="14.25" hidden="1"/>
    <row r="2" ht="14.25" hidden="1"/>
    <row r="3" ht="14.25" hidden="1"/>
    <row r="4" spans="10:36" ht="3" customHeight="1">
      <c r="J4" s="57"/>
      <c r="K4" s="5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71"/>
      <c r="AD4" s="71"/>
      <c r="AE4" s="71"/>
      <c r="AF4" s="71"/>
      <c r="AG4" s="71"/>
      <c r="AH4" s="71"/>
      <c r="AI4" s="71"/>
      <c r="AJ4" s="35"/>
    </row>
    <row r="5" spans="10:37" ht="26.1" customHeight="1">
      <c r="J5" s="57"/>
      <c r="K5" s="57"/>
      <c r="L5" s="819" t="s">
        <v>593</v>
      </c>
      <c r="M5" s="819"/>
      <c r="N5" s="819"/>
      <c r="O5" s="819"/>
      <c r="P5" s="819"/>
      <c r="Q5" s="819"/>
      <c r="R5" s="819"/>
      <c r="S5" s="819"/>
      <c r="T5" s="819"/>
      <c r="U5" s="819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232"/>
      <c r="AK5" s="71"/>
    </row>
    <row r="6" spans="10:24" ht="3" customHeight="1">
      <c r="J6" s="57"/>
      <c r="K6" s="57"/>
      <c r="L6" s="35"/>
      <c r="M6" s="35"/>
      <c r="N6" s="35"/>
      <c r="O6" s="35"/>
      <c r="P6" s="35"/>
      <c r="Q6" s="35"/>
      <c r="R6" s="55"/>
      <c r="S6" s="55"/>
      <c r="T6" s="55"/>
      <c r="U6" s="55"/>
      <c r="V6" s="55"/>
      <c r="W6" s="55"/>
      <c r="X6" s="35"/>
    </row>
    <row r="7" spans="7:34" s="711" customFormat="1" ht="6" hidden="1">
      <c r="G7" s="733"/>
      <c r="H7" s="733"/>
      <c r="L7" s="710"/>
      <c r="M7" s="655"/>
      <c r="N7" s="880"/>
      <c r="O7" s="880"/>
      <c r="P7" s="880"/>
      <c r="Q7" s="880"/>
      <c r="R7" s="880"/>
      <c r="S7" s="880"/>
      <c r="T7" s="880"/>
      <c r="U7" s="707"/>
      <c r="V7" s="707"/>
      <c r="W7" s="707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</row>
    <row r="8" spans="7:34" s="367" customFormat="1" ht="18.75">
      <c r="G8" s="368"/>
      <c r="H8" s="368"/>
      <c r="L8" s="366"/>
      <c r="M8" s="704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N8" s="820" t="str">
        <f>IF(datePr_ch="",IF(datePr="","",datePr),datePr_ch)</f>
        <v>25.04.2023</v>
      </c>
      <c r="O8" s="820"/>
      <c r="P8" s="820"/>
      <c r="Q8" s="820"/>
      <c r="R8" s="820"/>
      <c r="S8" s="820"/>
      <c r="T8" s="820"/>
      <c r="U8" s="767"/>
      <c r="V8" s="284"/>
      <c r="W8" s="284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</row>
    <row r="9" spans="7:34" s="367" customFormat="1" ht="18.75">
      <c r="G9" s="368"/>
      <c r="H9" s="368"/>
      <c r="L9" s="366"/>
      <c r="M9" s="704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N9" s="820" t="str">
        <f>IF(numberPr_ch="",IF(numberPr="","",numberPr),numberPr_ch)</f>
        <v>01-03/098</v>
      </c>
      <c r="O9" s="820"/>
      <c r="P9" s="820"/>
      <c r="Q9" s="820"/>
      <c r="R9" s="820"/>
      <c r="S9" s="820"/>
      <c r="T9" s="820"/>
      <c r="U9" s="767"/>
      <c r="V9" s="284"/>
      <c r="W9" s="284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</row>
    <row r="10" spans="7:34" s="711" customFormat="1" ht="6" hidden="1">
      <c r="G10" s="733"/>
      <c r="H10" s="733"/>
      <c r="L10" s="710"/>
      <c r="M10" s="652"/>
      <c r="N10" s="919"/>
      <c r="O10" s="919"/>
      <c r="P10" s="919"/>
      <c r="Q10" s="919"/>
      <c r="R10" s="919"/>
      <c r="S10" s="919"/>
      <c r="T10" s="919"/>
      <c r="U10" s="707"/>
      <c r="V10" s="707"/>
      <c r="W10" s="707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</row>
    <row r="11" spans="7:49" s="208" customFormat="1" ht="11.25" hidden="1">
      <c r="G11" s="207"/>
      <c r="H11" s="207"/>
      <c r="L11" s="863"/>
      <c r="M11" s="863"/>
      <c r="N11" s="173"/>
      <c r="O11" s="173"/>
      <c r="P11" s="173"/>
      <c r="Q11" s="173"/>
      <c r="R11" s="890"/>
      <c r="S11" s="890"/>
      <c r="T11" s="890"/>
      <c r="U11" s="890"/>
      <c r="V11" s="890"/>
      <c r="W11" s="890"/>
      <c r="X11" s="89"/>
      <c r="AC11" s="261" t="s">
        <v>378</v>
      </c>
      <c r="AD11" s="261" t="s">
        <v>379</v>
      </c>
      <c r="AE11" s="261" t="s">
        <v>378</v>
      </c>
      <c r="AF11" s="261" t="s">
        <v>379</v>
      </c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</row>
    <row r="12" spans="7:49" s="208" customFormat="1" ht="11.25" hidden="1">
      <c r="G12" s="207"/>
      <c r="H12" s="207"/>
      <c r="L12" s="863"/>
      <c r="M12" s="863"/>
      <c r="N12" s="173"/>
      <c r="O12" s="173"/>
      <c r="P12" s="173"/>
      <c r="Q12" s="173"/>
      <c r="R12" s="890"/>
      <c r="S12" s="890"/>
      <c r="T12" s="890"/>
      <c r="U12" s="890"/>
      <c r="V12" s="890"/>
      <c r="W12" s="890"/>
      <c r="X12" s="89"/>
      <c r="AJ12" s="257" t="s">
        <v>341</v>
      </c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</row>
    <row r="13" spans="10:36" ht="14.25">
      <c r="J13" s="57"/>
      <c r="K13" s="57"/>
      <c r="L13" s="35"/>
      <c r="M13" s="35"/>
      <c r="N13" s="35"/>
      <c r="O13" s="35"/>
      <c r="P13" s="35"/>
      <c r="Q13" s="35"/>
      <c r="R13" s="884"/>
      <c r="S13" s="884"/>
      <c r="T13" s="884"/>
      <c r="U13" s="884"/>
      <c r="V13" s="884"/>
      <c r="W13" s="884"/>
      <c r="X13" s="330"/>
      <c r="AC13" s="884"/>
      <c r="AD13" s="884"/>
      <c r="AE13" s="884"/>
      <c r="AF13" s="884"/>
      <c r="AG13" s="884"/>
      <c r="AH13" s="884"/>
      <c r="AI13" s="884"/>
      <c r="AJ13" s="884"/>
    </row>
    <row r="14" spans="10:38" ht="14.25" customHeight="1">
      <c r="J14" s="57"/>
      <c r="K14" s="57"/>
      <c r="L14" s="821" t="s">
        <v>406</v>
      </c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821"/>
      <c r="AJ14" s="821"/>
      <c r="AK14" s="821"/>
      <c r="AL14" s="852" t="s">
        <v>407</v>
      </c>
    </row>
    <row r="15" spans="10:38" ht="14.25" customHeight="1">
      <c r="J15" s="57"/>
      <c r="K15" s="57"/>
      <c r="L15" s="821" t="s">
        <v>78</v>
      </c>
      <c r="M15" s="821" t="s">
        <v>428</v>
      </c>
      <c r="N15" s="821" t="s">
        <v>374</v>
      </c>
      <c r="O15" s="821"/>
      <c r="P15" s="821"/>
      <c r="Q15" s="885" t="s">
        <v>351</v>
      </c>
      <c r="R15" s="885"/>
      <c r="S15" s="885"/>
      <c r="T15" s="885"/>
      <c r="U15" s="885" t="s">
        <v>375</v>
      </c>
      <c r="V15" s="885"/>
      <c r="W15" s="885"/>
      <c r="X15" s="885"/>
      <c r="Y15" s="885" t="s">
        <v>354</v>
      </c>
      <c r="Z15" s="885"/>
      <c r="AA15" s="885"/>
      <c r="AB15" s="885"/>
      <c r="AC15" s="885" t="s">
        <v>415</v>
      </c>
      <c r="AD15" s="885"/>
      <c r="AE15" s="885"/>
      <c r="AF15" s="885"/>
      <c r="AG15" s="885"/>
      <c r="AH15" s="885"/>
      <c r="AI15" s="885"/>
      <c r="AJ15" s="821" t="s">
        <v>303</v>
      </c>
      <c r="AK15" s="864" t="s">
        <v>243</v>
      </c>
      <c r="AL15" s="852"/>
    </row>
    <row r="16" spans="10:38" ht="27.95" customHeight="1">
      <c r="J16" s="57"/>
      <c r="K16" s="57"/>
      <c r="L16" s="821"/>
      <c r="M16" s="821"/>
      <c r="N16" s="821"/>
      <c r="O16" s="821"/>
      <c r="P16" s="821"/>
      <c r="Q16" s="885"/>
      <c r="R16" s="885"/>
      <c r="S16" s="885"/>
      <c r="T16" s="885"/>
      <c r="U16" s="885"/>
      <c r="V16" s="885"/>
      <c r="W16" s="885"/>
      <c r="X16" s="885"/>
      <c r="Y16" s="885"/>
      <c r="Z16" s="885"/>
      <c r="AA16" s="885"/>
      <c r="AB16" s="885"/>
      <c r="AC16" s="885" t="s">
        <v>376</v>
      </c>
      <c r="AD16" s="885"/>
      <c r="AE16" s="852" t="s">
        <v>377</v>
      </c>
      <c r="AF16" s="852"/>
      <c r="AG16" s="887" t="s">
        <v>417</v>
      </c>
      <c r="AH16" s="887"/>
      <c r="AI16" s="887"/>
      <c r="AJ16" s="821"/>
      <c r="AK16" s="864"/>
      <c r="AL16" s="852"/>
    </row>
    <row r="17" spans="10:38" ht="14.25" customHeight="1">
      <c r="J17" s="57"/>
      <c r="K17" s="57"/>
      <c r="L17" s="821"/>
      <c r="M17" s="821"/>
      <c r="N17" s="821"/>
      <c r="O17" s="821"/>
      <c r="P17" s="821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327" t="s">
        <v>307</v>
      </c>
      <c r="AD17" s="327" t="s">
        <v>306</v>
      </c>
      <c r="AE17" s="327" t="s">
        <v>307</v>
      </c>
      <c r="AF17" s="327" t="s">
        <v>306</v>
      </c>
      <c r="AG17" s="76" t="s">
        <v>352</v>
      </c>
      <c r="AH17" s="886" t="s">
        <v>353</v>
      </c>
      <c r="AI17" s="886"/>
      <c r="AJ17" s="821"/>
      <c r="AK17" s="864"/>
      <c r="AL17" s="852"/>
    </row>
    <row r="18" spans="10:38" ht="12" customHeight="1">
      <c r="J18" s="57"/>
      <c r="K18" s="203">
        <v>1</v>
      </c>
      <c r="L18" s="467" t="s">
        <v>79</v>
      </c>
      <c r="M18" s="467" t="s">
        <v>48</v>
      </c>
      <c r="N18" s="865">
        <f ca="1">OFFSET(N18,0,-1)+1</f>
        <v>3</v>
      </c>
      <c r="O18" s="865"/>
      <c r="P18" s="865"/>
      <c r="Q18" s="865">
        <f ca="1">OFFSET(Q18,0,-3)+1</f>
        <v>4</v>
      </c>
      <c r="R18" s="865"/>
      <c r="S18" s="865"/>
      <c r="T18" s="865"/>
      <c r="U18" s="865">
        <f ca="1">OFFSET(U18,0,-4)+1</f>
        <v>5</v>
      </c>
      <c r="V18" s="865"/>
      <c r="W18" s="865"/>
      <c r="X18" s="865"/>
      <c r="Y18" s="469"/>
      <c r="Z18" s="469"/>
      <c r="AA18" s="469">
        <f ca="1">OFFSET(U18,0,0)+1</f>
        <v>6</v>
      </c>
      <c r="AB18" s="470">
        <f ca="1">AA18</f>
        <v>6</v>
      </c>
      <c r="AC18" s="468">
        <f t="shared" si="0" ref="AC18:AJ18">OFFSET(AC18,0,-1)+1</f>
        <v>7</v>
      </c>
      <c r="AD18" s="468">
        <f t="shared" ca="1" si="0"/>
        <v>8</v>
      </c>
      <c r="AE18" s="468">
        <f t="shared" ca="1" si="0"/>
        <v>9</v>
      </c>
      <c r="AF18" s="468">
        <f t="shared" ca="1" si="0"/>
        <v>10</v>
      </c>
      <c r="AG18" s="468">
        <f t="shared" ca="1" si="0"/>
        <v>11</v>
      </c>
      <c r="AH18" s="468">
        <f t="shared" ca="1" si="0"/>
        <v>12</v>
      </c>
      <c r="AI18" s="468">
        <f t="shared" ca="1" si="0"/>
        <v>13</v>
      </c>
      <c r="AJ18" s="468">
        <f t="shared" ca="1" si="0"/>
        <v>14</v>
      </c>
      <c r="AK18" s="471"/>
      <c r="AL18" s="468">
        <v>15</v>
      </c>
    </row>
    <row r="19" spans="1:38" ht="22.5">
      <c r="A19" s="891">
        <v>1</v>
      </c>
      <c r="B19" s="246"/>
      <c r="C19" s="246"/>
      <c r="D19" s="246"/>
      <c r="E19" s="246"/>
      <c r="F19" s="262"/>
      <c r="G19" s="262"/>
      <c r="H19" s="262"/>
      <c r="J19" s="57"/>
      <c r="K19" s="57"/>
      <c r="L19" s="281">
        <f>mergeValue(A19)</f>
        <v>1</v>
      </c>
      <c r="M19" s="171" t="s">
        <v>20</v>
      </c>
      <c r="N19" s="909"/>
      <c r="O19" s="910"/>
      <c r="P19" s="910"/>
      <c r="Q19" s="910"/>
      <c r="R19" s="910"/>
      <c r="S19" s="910"/>
      <c r="T19" s="910"/>
      <c r="U19" s="910"/>
      <c r="V19" s="910"/>
      <c r="W19" s="910"/>
      <c r="X19" s="910"/>
      <c r="Y19" s="910"/>
      <c r="Z19" s="910"/>
      <c r="AA19" s="910"/>
      <c r="AB19" s="910"/>
      <c r="AC19" s="910"/>
      <c r="AD19" s="910"/>
      <c r="AE19" s="910"/>
      <c r="AF19" s="910"/>
      <c r="AG19" s="910"/>
      <c r="AH19" s="910"/>
      <c r="AI19" s="910"/>
      <c r="AJ19" s="910"/>
      <c r="AK19" s="910"/>
      <c r="AL19" s="752" t="s">
        <v>590</v>
      </c>
    </row>
    <row r="20" spans="1:38" ht="22.5">
      <c r="A20" s="891"/>
      <c r="B20" s="891">
        <v>1</v>
      </c>
      <c r="C20" s="246"/>
      <c r="D20" s="246"/>
      <c r="E20" s="246"/>
      <c r="F20" s="289"/>
      <c r="G20" s="290"/>
      <c r="H20" s="290"/>
      <c r="I20" s="179"/>
      <c r="J20" s="44"/>
      <c r="K20" s="34"/>
      <c r="L20" s="281" t="str">
        <f>mergeValue(A20)&amp;"."&amp;mergeValue(B20)</f>
        <v>1.1</v>
      </c>
      <c r="M20" s="126" t="s">
        <v>15</v>
      </c>
      <c r="N20" s="917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893"/>
      <c r="AG20" s="893"/>
      <c r="AH20" s="893"/>
      <c r="AI20" s="893"/>
      <c r="AJ20" s="893"/>
      <c r="AK20" s="893"/>
      <c r="AL20" s="751" t="s">
        <v>425</v>
      </c>
    </row>
    <row r="21" spans="1:38" ht="45">
      <c r="A21" s="891"/>
      <c r="B21" s="891"/>
      <c r="C21" s="891">
        <v>1</v>
      </c>
      <c r="D21" s="246"/>
      <c r="E21" s="246"/>
      <c r="F21" s="289"/>
      <c r="G21" s="290"/>
      <c r="H21" s="290"/>
      <c r="I21" s="179"/>
      <c r="J21" s="44"/>
      <c r="K21" s="34"/>
      <c r="L21" s="281" t="str">
        <f>mergeValue(A21)&amp;"."&amp;mergeValue(B21)&amp;"."&amp;mergeValue(C21)</f>
        <v>1.1.1</v>
      </c>
      <c r="M21" s="127" t="s">
        <v>529</v>
      </c>
      <c r="N21" s="917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893"/>
      <c r="AL21" s="751" t="s">
        <v>530</v>
      </c>
    </row>
    <row r="22" spans="1:45" ht="20.1" customHeight="1">
      <c r="A22" s="891"/>
      <c r="B22" s="891"/>
      <c r="C22" s="891"/>
      <c r="D22" s="891">
        <v>1</v>
      </c>
      <c r="E22" s="246"/>
      <c r="F22" s="289"/>
      <c r="G22" s="290"/>
      <c r="H22" s="290"/>
      <c r="I22" s="895"/>
      <c r="J22" s="896"/>
      <c r="K22" s="866"/>
      <c r="L22" s="918" t="str">
        <f>mergeValue(A22)&amp;"."&amp;mergeValue(B22)&amp;"."&amp;mergeValue(C22)&amp;"."&amp;mergeValue(D22)</f>
        <v>1.1.1.1</v>
      </c>
      <c r="M22" s="911"/>
      <c r="N22" s="913"/>
      <c r="O22" s="901" t="s">
        <v>79</v>
      </c>
      <c r="P22" s="902"/>
      <c r="Q22" s="862" t="s">
        <v>72</v>
      </c>
      <c r="R22" s="892"/>
      <c r="S22" s="899">
        <v>1</v>
      </c>
      <c r="T22" s="914"/>
      <c r="U22" s="862" t="s">
        <v>72</v>
      </c>
      <c r="V22" s="892"/>
      <c r="W22" s="899" t="s">
        <v>79</v>
      </c>
      <c r="X22" s="907"/>
      <c r="Y22" s="862" t="s">
        <v>72</v>
      </c>
      <c r="Z22" s="157"/>
      <c r="AA22" s="83">
        <v>1</v>
      </c>
      <c r="AB22" s="484"/>
      <c r="AC22" s="747"/>
      <c r="AD22" s="747"/>
      <c r="AE22" s="748"/>
      <c r="AF22" s="747"/>
      <c r="AG22" s="749"/>
      <c r="AH22" s="460" t="s">
        <v>71</v>
      </c>
      <c r="AI22" s="749"/>
      <c r="AJ22" s="477" t="s">
        <v>72</v>
      </c>
      <c r="AK22" s="231"/>
      <c r="AL22" s="855" t="s">
        <v>594</v>
      </c>
      <c r="AM22" s="246" t="str">
        <f>strCheckDateOnDP(AC22:AK22,List06_10_DP)</f>
        <v/>
      </c>
      <c r="AN22" s="259" t="str">
        <f>IF(AND(COUNTIF(AO18:AO26,AO22)&gt;1,AO22&lt;&gt;""),"ErrUnique:HasDoubleConn","")</f>
        <v/>
      </c>
      <c r="AO22" s="259"/>
      <c r="AP22" s="259"/>
      <c r="AQ22" s="259"/>
      <c r="AR22" s="259"/>
      <c r="AS22" s="259"/>
    </row>
    <row r="23" spans="1:45" ht="20.1" customHeight="1">
      <c r="A23" s="891"/>
      <c r="B23" s="891"/>
      <c r="C23" s="891"/>
      <c r="D23" s="891"/>
      <c r="E23" s="246"/>
      <c r="F23" s="289"/>
      <c r="G23" s="290"/>
      <c r="H23" s="290"/>
      <c r="I23" s="895"/>
      <c r="J23" s="896"/>
      <c r="K23" s="866"/>
      <c r="L23" s="897"/>
      <c r="M23" s="912"/>
      <c r="N23" s="913"/>
      <c r="O23" s="901"/>
      <c r="P23" s="902"/>
      <c r="Q23" s="862"/>
      <c r="R23" s="892"/>
      <c r="S23" s="899"/>
      <c r="T23" s="915"/>
      <c r="U23" s="862"/>
      <c r="V23" s="892"/>
      <c r="W23" s="899"/>
      <c r="X23" s="908"/>
      <c r="Y23" s="862"/>
      <c r="Z23" s="347"/>
      <c r="AA23" s="172"/>
      <c r="AB23" s="172"/>
      <c r="AC23" s="213"/>
      <c r="AD23" s="213"/>
      <c r="AE23" s="213"/>
      <c r="AF23" s="248" t="str">
        <f>AG22&amp;"-"&amp;AI22</f>
        <v>-</v>
      </c>
      <c r="AG23" s="248"/>
      <c r="AH23" s="248"/>
      <c r="AI23" s="248"/>
      <c r="AJ23" s="248" t="s">
        <v>72</v>
      </c>
      <c r="AK23" s="350"/>
      <c r="AL23" s="855"/>
      <c r="AN23" s="259"/>
      <c r="AO23" s="259"/>
      <c r="AP23" s="259"/>
      <c r="AQ23" s="259"/>
      <c r="AR23" s="259"/>
      <c r="AS23" s="259"/>
    </row>
    <row r="24" spans="1:45" ht="20.1" customHeight="1">
      <c r="A24" s="891"/>
      <c r="B24" s="891"/>
      <c r="C24" s="891"/>
      <c r="D24" s="891"/>
      <c r="E24" s="246"/>
      <c r="F24" s="289"/>
      <c r="G24" s="290"/>
      <c r="H24" s="290"/>
      <c r="I24" s="895"/>
      <c r="J24" s="896"/>
      <c r="K24" s="866"/>
      <c r="L24" s="897"/>
      <c r="M24" s="912"/>
      <c r="N24" s="913"/>
      <c r="O24" s="901"/>
      <c r="P24" s="902"/>
      <c r="Q24" s="862"/>
      <c r="R24" s="892"/>
      <c r="S24" s="899"/>
      <c r="T24" s="916"/>
      <c r="U24" s="862"/>
      <c r="V24" s="349"/>
      <c r="W24" s="143"/>
      <c r="X24" s="172"/>
      <c r="Y24" s="212"/>
      <c r="Z24" s="212"/>
      <c r="AA24" s="212"/>
      <c r="AB24" s="212"/>
      <c r="AC24" s="213"/>
      <c r="AD24" s="213"/>
      <c r="AE24" s="213"/>
      <c r="AF24" s="213"/>
      <c r="AG24" s="214"/>
      <c r="AH24" s="162"/>
      <c r="AI24" s="162"/>
      <c r="AJ24" s="214"/>
      <c r="AK24" s="152"/>
      <c r="AL24" s="855"/>
      <c r="AN24" s="259"/>
      <c r="AO24" s="259"/>
      <c r="AP24" s="259"/>
      <c r="AQ24" s="259"/>
      <c r="AR24" s="259"/>
      <c r="AS24" s="259"/>
    </row>
    <row r="25" spans="1:45" ht="20.1" customHeight="1">
      <c r="A25" s="891"/>
      <c r="B25" s="891"/>
      <c r="C25" s="891"/>
      <c r="D25" s="891"/>
      <c r="E25" s="246"/>
      <c r="F25" s="289"/>
      <c r="G25" s="290"/>
      <c r="H25" s="290"/>
      <c r="I25" s="895"/>
      <c r="J25" s="896"/>
      <c r="K25" s="866"/>
      <c r="L25" s="897"/>
      <c r="M25" s="912"/>
      <c r="N25" s="913"/>
      <c r="O25" s="901"/>
      <c r="P25" s="902"/>
      <c r="Q25" s="862"/>
      <c r="R25" s="215"/>
      <c r="S25" s="217"/>
      <c r="T25" s="216"/>
      <c r="U25" s="212"/>
      <c r="V25" s="212"/>
      <c r="W25" s="212"/>
      <c r="X25" s="212"/>
      <c r="Y25" s="212"/>
      <c r="Z25" s="212"/>
      <c r="AA25" s="212"/>
      <c r="AB25" s="212"/>
      <c r="AC25" s="213"/>
      <c r="AD25" s="213"/>
      <c r="AE25" s="213"/>
      <c r="AF25" s="213"/>
      <c r="AG25" s="214"/>
      <c r="AH25" s="162"/>
      <c r="AI25" s="162"/>
      <c r="AJ25" s="214"/>
      <c r="AK25" s="152"/>
      <c r="AL25" s="855"/>
      <c r="AN25" s="259"/>
      <c r="AO25" s="259"/>
      <c r="AP25" s="259"/>
      <c r="AQ25" s="259"/>
      <c r="AR25" s="259"/>
      <c r="AS25" s="259"/>
    </row>
    <row r="26" spans="1:49" s="0" customFormat="1" ht="20.1" customHeight="1">
      <c r="A26" s="891"/>
      <c r="B26" s="891"/>
      <c r="C26" s="891"/>
      <c r="D26" s="891"/>
      <c r="E26" s="291"/>
      <c r="F26" s="292"/>
      <c r="G26" s="291"/>
      <c r="H26" s="291"/>
      <c r="I26" s="895"/>
      <c r="J26" s="896"/>
      <c r="K26" s="866"/>
      <c r="L26" s="897"/>
      <c r="M26" s="912"/>
      <c r="N26" s="348"/>
      <c r="O26" s="131"/>
      <c r="P26" s="172" t="s">
        <v>355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218"/>
      <c r="AL26" s="855"/>
      <c r="AM26" s="249"/>
      <c r="AN26" s="249"/>
      <c r="AO26" s="260"/>
      <c r="AP26" s="260"/>
      <c r="AQ26" s="260"/>
      <c r="AR26" s="260"/>
      <c r="AS26" s="260"/>
      <c r="AT26" s="249"/>
      <c r="AU26" s="249"/>
      <c r="AV26" s="249"/>
      <c r="AW26" s="249"/>
    </row>
    <row r="27" spans="1:49" s="0" customFormat="1" ht="15" customHeight="1">
      <c r="A27" s="891"/>
      <c r="B27" s="891"/>
      <c r="C27" s="891"/>
      <c r="D27" s="291"/>
      <c r="E27" s="291"/>
      <c r="F27" s="289"/>
      <c r="G27" s="291"/>
      <c r="H27" s="291"/>
      <c r="I27" s="146"/>
      <c r="J27" s="56"/>
      <c r="K27" s="146"/>
      <c r="L27" s="270"/>
      <c r="M27" s="130" t="s">
        <v>4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52"/>
      <c r="AL27" s="855"/>
      <c r="AM27" s="249"/>
      <c r="AN27" s="249"/>
      <c r="AO27" s="260"/>
      <c r="AP27" s="260"/>
      <c r="AQ27" s="260"/>
      <c r="AR27" s="260"/>
      <c r="AS27" s="260"/>
      <c r="AT27" s="249"/>
      <c r="AU27" s="249"/>
      <c r="AV27" s="249"/>
      <c r="AW27" s="249"/>
    </row>
    <row r="28" spans="1:49" s="0" customFormat="1" ht="15" customHeight="1">
      <c r="A28" s="891"/>
      <c r="B28" s="891"/>
      <c r="C28" s="291"/>
      <c r="D28" s="291"/>
      <c r="E28" s="291"/>
      <c r="F28" s="289"/>
      <c r="G28" s="291"/>
      <c r="H28" s="291"/>
      <c r="I28" s="146"/>
      <c r="J28" s="56"/>
      <c r="K28" s="146"/>
      <c r="L28" s="82"/>
      <c r="M28" s="129" t="s">
        <v>349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4"/>
      <c r="AD28" s="124"/>
      <c r="AE28" s="124"/>
      <c r="AF28" s="124"/>
      <c r="AG28" s="214"/>
      <c r="AH28" s="130"/>
      <c r="AI28" s="161"/>
      <c r="AJ28" s="129"/>
      <c r="AK28" s="162"/>
      <c r="AL28" s="152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</row>
    <row r="29" spans="1:49" s="0" customFormat="1" ht="15" customHeight="1">
      <c r="A29" s="891"/>
      <c r="B29" s="291"/>
      <c r="C29" s="291"/>
      <c r="D29" s="291"/>
      <c r="E29" s="291"/>
      <c r="F29" s="289"/>
      <c r="G29" s="291"/>
      <c r="H29" s="291"/>
      <c r="I29" s="146"/>
      <c r="J29" s="56"/>
      <c r="K29" s="146"/>
      <c r="L29" s="82"/>
      <c r="M29" s="143" t="s">
        <v>18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24"/>
      <c r="AD29" s="124"/>
      <c r="AE29" s="124"/>
      <c r="AF29" s="124"/>
      <c r="AG29" s="214"/>
      <c r="AH29" s="130"/>
      <c r="AI29" s="161"/>
      <c r="AJ29" s="129"/>
      <c r="AK29" s="162"/>
      <c r="AL29" s="152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</row>
    <row r="30" spans="6:49" s="0" customFormat="1" ht="15" customHeight="1">
      <c r="F30" s="145"/>
      <c r="G30" s="146"/>
      <c r="H30" s="146"/>
      <c r="I30" s="180"/>
      <c r="J30" s="56"/>
      <c r="L30" s="82"/>
      <c r="M30" s="172" t="s">
        <v>276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24"/>
      <c r="AD30" s="124"/>
      <c r="AE30" s="124"/>
      <c r="AF30" s="124"/>
      <c r="AG30" s="214"/>
      <c r="AH30" s="130"/>
      <c r="AI30" s="161"/>
      <c r="AJ30" s="129"/>
      <c r="AK30" s="162"/>
      <c r="AL30" s="152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</row>
    <row r="31" spans="39:50" ht="3" customHeight="1">
      <c r="AM31" s="34"/>
      <c r="AX31" s="246"/>
    </row>
    <row r="32" spans="12:53" ht="14.25" customHeight="1">
      <c r="L32" s="505">
        <v>1</v>
      </c>
      <c r="M32" s="736" t="s">
        <v>664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175"/>
      <c r="AZ32" s="175"/>
      <c r="BA32" s="175"/>
    </row>
    <row r="33" spans="12:52" s="34" customFormat="1" ht="14.25" customHeight="1">
      <c r="L33" s="177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176"/>
      <c r="AY33" s="176"/>
      <c r="AZ33" s="176"/>
    </row>
  </sheetData>
  <sheetProtection password="FA9C" sheet="1" objects="1" scenarios="1" formatColumns="0" formatRows="0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U7:W10 M22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Q22 U22 Y22 AH22 AJ22"/>
    <dataValidation type="decimal" allowBlank="1" showErrorMessage="1" errorTitle="Ошибка" error="Допускается ввод только действительных чисел!" sqref="P22 AC22:AF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89a8f6-047a-455d-acb9-6beab71b154e}">
  <sheetPr codeName="List03">
    <tabColor rgb="FFEAEBEE"/>
    <pageSetUpPr fitToPage="1"/>
  </sheetPr>
  <dimension ref="A5:N15"/>
  <sheetViews>
    <sheetView showGridLines="0" workbookViewId="0" topLeftCell="C4">
      <selection pane="topLeft" activeCell="A1" sqref="A1"/>
    </sheetView>
  </sheetViews>
  <sheetFormatPr defaultColWidth="9.14285714285714" defaultRowHeight="14.25"/>
  <cols>
    <col min="1" max="1" width="9.14285714285714" style="100" hidden="1" customWidth="1"/>
    <col min="2" max="2" width="9.14285714285714" style="101" hidden="1" customWidth="1"/>
    <col min="3" max="3" width="3.71428571428571" style="102" customWidth="1"/>
    <col min="4" max="4" width="7" style="103" customWidth="1"/>
    <col min="5" max="5" width="11.2857142857143" style="103" customWidth="1"/>
    <col min="6" max="6" width="41" style="103" customWidth="1"/>
    <col min="7" max="7" width="18" style="103" customWidth="1"/>
    <col min="8" max="8" width="13.1428571428571" style="103" customWidth="1"/>
    <col min="9" max="9" width="11.4285714285714" style="103" customWidth="1"/>
    <col min="10" max="10" width="42.1428571428571" style="103" customWidth="1"/>
    <col min="11" max="11" width="115.714285714286" style="103" customWidth="1"/>
    <col min="12" max="12" width="3.71428571428571" style="103" customWidth="1"/>
    <col min="13" max="16384" width="9.14285714285714" style="103"/>
  </cols>
  <sheetData>
    <row r="1" ht="14.25" hidden="1"/>
    <row r="2" ht="14.25" hidden="1"/>
    <row r="3" ht="14.25" hidden="1"/>
    <row r="4" ht="3" customHeight="1"/>
    <row r="5" spans="1:11" s="34" customFormat="1" ht="22.5">
      <c r="A5" s="98"/>
      <c r="C5" s="44"/>
      <c r="D5" s="920" t="s">
        <v>429</v>
      </c>
      <c r="E5" s="920"/>
      <c r="F5" s="920"/>
      <c r="G5" s="920"/>
      <c r="H5" s="920"/>
      <c r="I5" s="920"/>
      <c r="J5" s="920"/>
      <c r="K5" s="481"/>
    </row>
    <row r="6" spans="4:11" ht="3" customHeight="1" hidden="1">
      <c r="D6" s="104"/>
      <c r="E6" s="104"/>
      <c r="G6" s="104"/>
      <c r="H6" s="104"/>
      <c r="I6" s="104"/>
      <c r="J6" s="104"/>
      <c r="K6" s="104"/>
    </row>
    <row r="7" spans="2:12" s="100" customFormat="1" ht="3" customHeight="1">
      <c r="B7" s="101"/>
      <c r="C7" s="102"/>
      <c r="D7" s="105"/>
      <c r="E7" s="105"/>
      <c r="G7" s="105"/>
      <c r="H7" s="105"/>
      <c r="I7" s="105"/>
      <c r="J7" s="105"/>
      <c r="K7" s="105"/>
      <c r="L7" s="106"/>
    </row>
    <row r="8" spans="4:11" ht="14.25">
      <c r="D8" s="922" t="s">
        <v>406</v>
      </c>
      <c r="E8" s="922"/>
      <c r="F8" s="922"/>
      <c r="G8" s="922"/>
      <c r="H8" s="922"/>
      <c r="I8" s="922"/>
      <c r="J8" s="922"/>
      <c r="K8" s="922" t="s">
        <v>407</v>
      </c>
    </row>
    <row r="9" spans="4:11" ht="14.25">
      <c r="D9" s="922" t="s">
        <v>78</v>
      </c>
      <c r="E9" s="922" t="s">
        <v>431</v>
      </c>
      <c r="F9" s="922"/>
      <c r="G9" s="922" t="s">
        <v>432</v>
      </c>
      <c r="H9" s="922"/>
      <c r="I9" s="922"/>
      <c r="J9" s="922"/>
      <c r="K9" s="922"/>
    </row>
    <row r="10" spans="4:11" ht="22.5">
      <c r="D10" s="922"/>
      <c r="E10" s="109" t="s">
        <v>433</v>
      </c>
      <c r="F10" s="109" t="s">
        <v>382</v>
      </c>
      <c r="G10" s="109" t="s">
        <v>382</v>
      </c>
      <c r="H10" s="109" t="s">
        <v>433</v>
      </c>
      <c r="I10" s="109" t="s">
        <v>434</v>
      </c>
      <c r="J10" s="109" t="s">
        <v>408</v>
      </c>
      <c r="K10" s="922"/>
    </row>
    <row r="11" spans="4:11" ht="12" customHeight="1">
      <c r="D11" s="40" t="s">
        <v>79</v>
      </c>
      <c r="E11" s="40" t="s">
        <v>48</v>
      </c>
      <c r="F11" s="40" t="s">
        <v>49</v>
      </c>
      <c r="G11" s="40" t="s">
        <v>50</v>
      </c>
      <c r="H11" s="40" t="s">
        <v>60</v>
      </c>
      <c r="I11" s="40" t="s">
        <v>61</v>
      </c>
      <c r="J11" s="40" t="s">
        <v>164</v>
      </c>
      <c r="K11" s="40" t="s">
        <v>165</v>
      </c>
    </row>
    <row r="12" spans="1:14" s="99" customFormat="1" ht="57" customHeight="1">
      <c r="A12" s="201" t="s">
        <v>49</v>
      </c>
      <c r="B12" s="107" t="s">
        <v>222</v>
      </c>
      <c r="C12" s="108"/>
      <c r="D12" s="110" t="s">
        <v>79</v>
      </c>
      <c r="E12" s="750"/>
      <c r="F12" s="739"/>
      <c r="G12" s="739"/>
      <c r="H12" s="739"/>
      <c r="I12" s="771"/>
      <c r="J12" s="740"/>
      <c r="K12" s="844" t="s">
        <v>435</v>
      </c>
      <c r="M12" s="493" t="str">
        <f>IF(ISERROR(INDEX(kind_of_nameforms,MATCH(E12,kind_of_forms,0),1)),"",INDEX(kind_of_nameforms,MATCH(E12,kind_of_forms,0),1))</f>
        <v/>
      </c>
      <c r="N12" s="494"/>
    </row>
    <row r="13" spans="1:11" ht="15" customHeight="1">
      <c r="A13" s="103"/>
      <c r="B13" s="103"/>
      <c r="C13" s="103"/>
      <c r="D13" s="86"/>
      <c r="E13" s="112" t="s">
        <v>4</v>
      </c>
      <c r="F13" s="111"/>
      <c r="G13" s="111"/>
      <c r="H13" s="111"/>
      <c r="I13" s="111"/>
      <c r="J13" s="357"/>
      <c r="K13" s="845"/>
    </row>
    <row r="14" spans="1:3" ht="3" customHeight="1">
      <c r="A14" s="103"/>
      <c r="B14" s="103"/>
      <c r="C14" s="103"/>
    </row>
    <row r="15" spans="5:10" ht="27.75" customHeight="1">
      <c r="E15" s="921" t="s">
        <v>524</v>
      </c>
      <c r="F15" s="921"/>
      <c r="G15" s="921"/>
      <c r="H15" s="921"/>
      <c r="I15" s="921"/>
      <c r="J15" s="92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12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12">
      <formula1>kind_of_forms</formula1>
    </dataValidation>
  </dataValidations>
  <printOptions horizontalCentered="1"/>
  <pageMargins left="0.236220472440945" right="0.236220472440945" top="0.236220472440945" bottom="0.236220472440945" header="0.236220472440945" footer="0.236220472440945"/>
  <pageSetup fitToHeight="0" orientation="landscape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fd251e-5c39-45fc-83d8-f04a2f19ed81}">
  <sheetPr codeName="List07">
    <tabColor rgb="FFCCCCFF"/>
    <pageSetUpPr fitToPage="1"/>
  </sheetPr>
  <dimension ref="C6:I15"/>
  <sheetViews>
    <sheetView showGridLines="0" workbookViewId="0" topLeftCell="C6">
      <selection pane="topLeft" activeCell="A1" sqref="A1"/>
    </sheetView>
  </sheetViews>
  <sheetFormatPr defaultColWidth="9.14285714285714" defaultRowHeight="14.25"/>
  <cols>
    <col min="1" max="2" width="9.14285714285714" style="12" hidden="1" customWidth="1"/>
    <col min="3" max="3" width="3.71428571428571" style="46" customWidth="1"/>
    <col min="4" max="4" width="6.28571428571429" style="12" customWidth="1"/>
    <col min="5" max="5" width="94.8571428571429" style="12" customWidth="1"/>
    <col min="6" max="16384" width="9.14285714285714" style="12"/>
  </cols>
  <sheetData>
    <row r="1" ht="14.25" hidden="1"/>
    <row r="2" ht="14.25" hidden="1"/>
    <row r="3" ht="14.25" hidden="1"/>
    <row r="4" ht="14.25" hidden="1"/>
    <row r="5" ht="14.25" hidden="1"/>
    <row r="6" spans="3:5" ht="3" customHeight="1">
      <c r="C6" s="47"/>
      <c r="D6" s="13"/>
      <c r="E6" s="13"/>
    </row>
    <row r="7" spans="3:6" ht="22.5">
      <c r="C7" s="47"/>
      <c r="D7" s="805" t="s">
        <v>281</v>
      </c>
      <c r="E7" s="807"/>
      <c r="F7" s="483"/>
    </row>
    <row r="8" spans="3:5" ht="3" customHeight="1">
      <c r="C8" s="47"/>
      <c r="D8" s="13"/>
      <c r="E8" s="13"/>
    </row>
    <row r="9" spans="3:5" ht="15.95" customHeight="1">
      <c r="C9" s="47"/>
      <c r="D9" s="74" t="s">
        <v>78</v>
      </c>
      <c r="E9" s="453" t="s">
        <v>280</v>
      </c>
    </row>
    <row r="10" spans="3:5" ht="12" customHeight="1">
      <c r="C10" s="47"/>
      <c r="D10" s="40" t="s">
        <v>79</v>
      </c>
      <c r="E10" s="40" t="s">
        <v>48</v>
      </c>
    </row>
    <row r="11" spans="3:5" ht="11.25" customHeight="1" hidden="1">
      <c r="C11" s="47"/>
      <c r="D11" s="211">
        <v>0</v>
      </c>
      <c r="E11" s="454"/>
    </row>
    <row r="12" spans="3:5" ht="15" customHeight="1">
      <c r="C12" s="181"/>
      <c r="D12" s="96">
        <v>1</v>
      </c>
      <c r="E12" s="737"/>
    </row>
    <row r="13" spans="3:5" ht="12" customHeight="1">
      <c r="C13" s="47"/>
      <c r="D13" s="455"/>
      <c r="E13" s="456" t="s">
        <v>162</v>
      </c>
    </row>
    <row r="14" ht="3" customHeight="1"/>
    <row r="15" spans="3:9" ht="22.5" customHeight="1">
      <c r="C15" s="183"/>
      <c r="D15" s="923" t="s">
        <v>282</v>
      </c>
      <c r="E15" s="923"/>
      <c r="F15" s="184"/>
      <c r="G15" s="184"/>
      <c r="H15" s="184"/>
      <c r="I15" s="18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b2ac4c-4f8c-4c2f-85dc-972a8d4d5183}">
  <sheetPr codeName="TSH_et_union_hor">
    <tabColor indexed="47"/>
  </sheetPr>
  <dimension ref="A2:CE326"/>
  <sheetViews>
    <sheetView showGridLines="0" zoomScale="55" zoomScaleNormal="55" workbookViewId="0" topLeftCell="A1">
      <selection pane="topLeft" activeCell="A1" sqref="A1"/>
    </sheetView>
  </sheetViews>
  <sheetFormatPr defaultColWidth="9.14285714285714" defaultRowHeight="17.1"/>
  <cols>
    <col min="1" max="2" width="10" customWidth="1"/>
    <col min="4" max="4" width="11.1428571428571" customWidth="1"/>
    <col min="5" max="5" width="16.5714285714286" customWidth="1"/>
    <col min="6" max="6" width="16.2857142857143" customWidth="1"/>
    <col min="7" max="7" width="19.1428571428571" customWidth="1"/>
    <col min="8" max="12" width="10" customWidth="1"/>
    <col min="13" max="13" width="26.7142857142857" customWidth="1"/>
    <col min="14" max="18" width="10" customWidth="1"/>
    <col min="19" max="19" width="9.85714285714286" customWidth="1"/>
    <col min="20" max="22" width="10" customWidth="1"/>
    <col min="23" max="23" width="115.714285714286" customWidth="1"/>
    <col min="24" max="24" width="10" customWidth="1"/>
    <col min="38" max="39" width="115.714285714286" customWidth="1"/>
  </cols>
  <sheetData>
    <row r="2" spans="1:1" s="33" customFormat="1" ht="17.1" customHeight="1">
      <c r="A2" s="33" t="s">
        <v>161</v>
      </c>
    </row>
    <row r="4" spans="3:5" s="12" customFormat="1" ht="17.1" customHeight="1">
      <c r="C4" s="45"/>
      <c r="D4" s="96"/>
      <c r="E4" s="97"/>
    </row>
    <row r="7" spans="1:1" s="33" customFormat="1" ht="17.1" customHeight="1">
      <c r="A7" s="33" t="s">
        <v>0</v>
      </c>
    </row>
    <row r="8" spans="7:13" ht="17.1" customHeight="1">
      <c r="G8" s="65"/>
      <c r="H8" s="65"/>
      <c r="I8" s="65"/>
      <c r="M8" s="41"/>
    </row>
    <row r="9" spans="1:19" s="73" customFormat="1" ht="17.1" customHeight="1">
      <c r="A9" s="250"/>
      <c r="C9" s="150"/>
      <c r="D9" s="793">
        <v>1</v>
      </c>
      <c r="E9" s="952"/>
      <c r="F9" s="954"/>
      <c r="G9" s="958" t="s">
        <v>72</v>
      </c>
      <c r="H9" s="793"/>
      <c r="I9" s="793">
        <v>1</v>
      </c>
      <c r="J9" s="946"/>
      <c r="K9" s="862" t="s">
        <v>72</v>
      </c>
      <c r="L9" s="798"/>
      <c r="M9" s="798" t="s">
        <v>79</v>
      </c>
      <c r="N9" s="950"/>
      <c r="O9" s="862" t="s">
        <v>72</v>
      </c>
      <c r="P9" s="273"/>
      <c r="Q9" s="273" t="s">
        <v>79</v>
      </c>
      <c r="R9" s="778"/>
      <c r="S9" s="343"/>
    </row>
    <row r="10" spans="1:19" s="73" customFormat="1" ht="17.1" customHeight="1">
      <c r="A10" s="250"/>
      <c r="C10" s="150"/>
      <c r="D10" s="794"/>
      <c r="E10" s="953"/>
      <c r="F10" s="955"/>
      <c r="G10" s="794"/>
      <c r="H10" s="794"/>
      <c r="I10" s="794"/>
      <c r="J10" s="947"/>
      <c r="K10" s="794"/>
      <c r="L10" s="794"/>
      <c r="M10" s="794"/>
      <c r="N10" s="951"/>
      <c r="O10" s="794"/>
      <c r="P10" s="274"/>
      <c r="Q10" s="91"/>
      <c r="R10" s="91" t="s">
        <v>548</v>
      </c>
      <c r="S10" s="92"/>
    </row>
    <row r="11" spans="1:19" s="73" customFormat="1" ht="17.1" customHeight="1">
      <c r="A11" s="250"/>
      <c r="C11" s="150"/>
      <c r="D11" s="794"/>
      <c r="E11" s="953"/>
      <c r="F11" s="955"/>
      <c r="G11" s="794"/>
      <c r="H11" s="794"/>
      <c r="I11" s="794"/>
      <c r="J11" s="947"/>
      <c r="K11" s="794"/>
      <c r="L11" s="90"/>
      <c r="M11" s="91"/>
      <c r="N11" s="91" t="s">
        <v>392</v>
      </c>
      <c r="O11" s="91"/>
      <c r="P11" s="91"/>
      <c r="Q11" s="91"/>
      <c r="R11" s="91"/>
      <c r="S11" s="92"/>
    </row>
    <row r="12" spans="1:19" s="73" customFormat="1" ht="17.25" customHeight="1">
      <c r="A12" s="250"/>
      <c r="C12" s="150"/>
      <c r="D12" s="794"/>
      <c r="E12" s="953"/>
      <c r="F12" s="955"/>
      <c r="G12" s="794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" ht="17.1" customHeight="1">
      <c r="A13" s="251"/>
    </row>
    <row r="14" spans="1:19" ht="16.5" customHeight="1">
      <c r="A14" s="250"/>
      <c r="B14" s="73"/>
      <c r="C14" s="150"/>
      <c r="D14" s="945"/>
      <c r="E14" s="956"/>
      <c r="F14" s="957"/>
      <c r="G14" s="959"/>
      <c r="H14" s="793"/>
      <c r="I14" s="793">
        <v>1</v>
      </c>
      <c r="J14" s="946"/>
      <c r="K14" s="862" t="s">
        <v>72</v>
      </c>
      <c r="L14" s="798"/>
      <c r="M14" s="798" t="s">
        <v>79</v>
      </c>
      <c r="N14" s="950"/>
      <c r="O14" s="862" t="s">
        <v>72</v>
      </c>
      <c r="P14" s="273"/>
      <c r="Q14" s="273" t="s">
        <v>79</v>
      </c>
      <c r="R14" s="778"/>
      <c r="S14" s="343"/>
    </row>
    <row r="15" spans="1:19" ht="17.1" customHeight="1">
      <c r="A15" s="250"/>
      <c r="B15" s="73"/>
      <c r="C15" s="150"/>
      <c r="D15" s="945"/>
      <c r="E15" s="956"/>
      <c r="F15" s="957"/>
      <c r="G15" s="959"/>
      <c r="H15" s="793"/>
      <c r="I15" s="793"/>
      <c r="J15" s="947"/>
      <c r="K15" s="862"/>
      <c r="L15" s="798"/>
      <c r="M15" s="798"/>
      <c r="N15" s="951"/>
      <c r="O15" s="862"/>
      <c r="P15" s="274"/>
      <c r="Q15" s="91"/>
      <c r="R15" s="91" t="s">
        <v>548</v>
      </c>
      <c r="S15" s="92"/>
    </row>
    <row r="16" spans="1:19" ht="17.1" customHeight="1">
      <c r="A16" s="250"/>
      <c r="B16" s="73"/>
      <c r="C16" s="150"/>
      <c r="D16" s="945"/>
      <c r="E16" s="956"/>
      <c r="F16" s="957"/>
      <c r="G16" s="959"/>
      <c r="H16" s="793"/>
      <c r="I16" s="793"/>
      <c r="J16" s="947"/>
      <c r="K16" s="862"/>
      <c r="L16" s="90"/>
      <c r="M16" s="91"/>
      <c r="N16" s="91" t="s">
        <v>392</v>
      </c>
      <c r="O16" s="91"/>
      <c r="P16" s="91"/>
      <c r="Q16" s="91"/>
      <c r="R16" s="91"/>
      <c r="S16" s="92"/>
    </row>
    <row r="17" spans="1:19" ht="17.1" customHeight="1">
      <c r="A17" s="250"/>
      <c r="B17" s="73"/>
      <c r="C17" s="150"/>
      <c r="D17" s="945"/>
      <c r="E17" s="956"/>
      <c r="F17" s="957"/>
      <c r="G17" s="959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</row>
    <row r="18" spans="1:1" ht="17.1" customHeight="1">
      <c r="A18" s="251"/>
    </row>
    <row r="19" spans="1:3" s="33" customFormat="1" ht="17.1" customHeight="1" hidden="1">
      <c r="A19" s="33" t="s">
        <v>14</v>
      </c>
      <c r="C19" s="33" t="s">
        <v>79</v>
      </c>
    </row>
    <row r="20" ht="17.1" customHeight="1" hidden="1"/>
    <row r="21" ht="17.1" customHeight="1" hidden="1"/>
    <row r="22" ht="17.1" customHeight="1" hidden="1"/>
    <row r="23" ht="17.1" customHeight="1" hidden="1"/>
    <row r="24" ht="17.1" customHeight="1" hidden="1"/>
    <row r="25" spans="15:23" ht="17.1" customHeight="1" hidden="1">
      <c r="O25" s="885" t="s">
        <v>265</v>
      </c>
      <c r="P25" s="885"/>
      <c r="Q25" s="885"/>
      <c r="R25" s="887" t="s">
        <v>238</v>
      </c>
      <c r="S25" s="887"/>
      <c r="T25" s="887"/>
      <c r="U25" s="821" t="s">
        <v>303</v>
      </c>
      <c r="W25" s="960"/>
    </row>
    <row r="26" spans="15:23" ht="17.1" customHeight="1" hidden="1">
      <c r="O26" s="948" t="s">
        <v>659</v>
      </c>
      <c r="P26" s="948" t="s">
        <v>239</v>
      </c>
      <c r="Q26" s="948"/>
      <c r="R26" s="887"/>
      <c r="S26" s="887"/>
      <c r="T26" s="887"/>
      <c r="U26" s="821"/>
      <c r="W26" s="960"/>
    </row>
    <row r="27" spans="15:23" ht="37.5" customHeight="1" hidden="1">
      <c r="O27" s="948"/>
      <c r="P27" s="75" t="s">
        <v>660</v>
      </c>
      <c r="Q27" s="75" t="s">
        <v>5</v>
      </c>
      <c r="R27" s="76" t="s">
        <v>242</v>
      </c>
      <c r="S27" s="886" t="s">
        <v>241</v>
      </c>
      <c r="T27" s="886"/>
      <c r="U27" s="821"/>
      <c r="W27" s="960"/>
    </row>
    <row r="28" spans="7:36" ht="17.1" customHeight="1" hidden="1">
      <c r="G28" s="146"/>
      <c r="H28" s="146"/>
      <c r="I28" s="146"/>
      <c r="J28" s="146"/>
      <c r="K28" s="146"/>
      <c r="L28" s="95"/>
      <c r="M28" s="475" t="s">
        <v>164</v>
      </c>
      <c r="N28" s="476"/>
      <c r="O28" s="949"/>
      <c r="P28" s="949"/>
      <c r="Q28" s="949"/>
      <c r="R28" s="949"/>
      <c r="S28" s="949"/>
      <c r="T28" s="949"/>
      <c r="U28" s="949"/>
      <c r="V28" s="95"/>
      <c r="W28" s="95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</row>
    <row r="29" spans="1:34" s="34" customFormat="1" ht="22.5" hidden="1">
      <c r="A29" s="856">
        <v>1</v>
      </c>
      <c r="B29" s="282"/>
      <c r="C29" s="282"/>
      <c r="D29" s="282"/>
      <c r="E29" s="283"/>
      <c r="F29" s="391"/>
      <c r="G29" s="391"/>
      <c r="H29" s="391"/>
      <c r="I29" s="284"/>
      <c r="J29" s="146"/>
      <c r="K29" s="146"/>
      <c r="L29" s="281">
        <f>mergeValue(A29)</f>
        <v>1</v>
      </c>
      <c r="M29" s="474" t="s">
        <v>20</v>
      </c>
      <c r="N29" s="458"/>
      <c r="O29" s="932"/>
      <c r="P29" s="927"/>
      <c r="Q29" s="927"/>
      <c r="R29" s="927"/>
      <c r="S29" s="927"/>
      <c r="T29" s="927"/>
      <c r="U29" s="927"/>
      <c r="V29" s="933"/>
      <c r="W29" s="485" t="s">
        <v>424</v>
      </c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</row>
    <row r="30" spans="1:34" s="34" customFormat="1" ht="22.5" hidden="1">
      <c r="A30" s="856"/>
      <c r="B30" s="856">
        <v>1</v>
      </c>
      <c r="C30" s="282"/>
      <c r="D30" s="282"/>
      <c r="E30" s="391"/>
      <c r="F30" s="391"/>
      <c r="G30" s="391"/>
      <c r="H30" s="391"/>
      <c r="I30" s="163"/>
      <c r="J30" s="147"/>
      <c r="L30" s="281" t="str">
        <f>mergeValue(A30)&amp;"."&amp;mergeValue(B30)</f>
        <v>1.1</v>
      </c>
      <c r="M30" s="126" t="s">
        <v>15</v>
      </c>
      <c r="N30" s="234"/>
      <c r="O30" s="932"/>
      <c r="P30" s="927"/>
      <c r="Q30" s="927"/>
      <c r="R30" s="927"/>
      <c r="S30" s="927"/>
      <c r="T30" s="927"/>
      <c r="U30" s="927"/>
      <c r="V30" s="933"/>
      <c r="W30" s="235" t="s">
        <v>425</v>
      </c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</row>
    <row r="31" spans="1:34" s="34" customFormat="1" ht="45" hidden="1">
      <c r="A31" s="856"/>
      <c r="B31" s="856"/>
      <c r="C31" s="856">
        <v>1</v>
      </c>
      <c r="D31" s="282"/>
      <c r="E31" s="391"/>
      <c r="F31" s="391"/>
      <c r="G31" s="391"/>
      <c r="H31" s="391"/>
      <c r="I31" s="285"/>
      <c r="J31" s="147"/>
      <c r="K31" s="71"/>
      <c r="L31" s="281" t="str">
        <f>mergeValue(A31)&amp;"."&amp;mergeValue(B31)&amp;"."&amp;mergeValue(C31)</f>
        <v>1.1.1</v>
      </c>
      <c r="M31" s="127" t="s">
        <v>529</v>
      </c>
      <c r="N31" s="234"/>
      <c r="O31" s="932"/>
      <c r="P31" s="927"/>
      <c r="Q31" s="927"/>
      <c r="R31" s="927"/>
      <c r="S31" s="927"/>
      <c r="T31" s="927"/>
      <c r="U31" s="927"/>
      <c r="V31" s="933"/>
      <c r="W31" s="235" t="s">
        <v>530</v>
      </c>
      <c r="X31" s="246"/>
      <c r="Y31" s="246"/>
      <c r="Z31" s="246"/>
      <c r="AA31" s="259"/>
      <c r="AB31" s="246"/>
      <c r="AC31" s="246"/>
      <c r="AD31" s="246"/>
      <c r="AE31" s="246"/>
      <c r="AF31" s="246"/>
      <c r="AG31" s="246"/>
      <c r="AH31" s="246"/>
    </row>
    <row r="32" spans="1:34" s="34" customFormat="1" ht="33.75" hidden="1">
      <c r="A32" s="856"/>
      <c r="B32" s="856"/>
      <c r="C32" s="856"/>
      <c r="D32" s="856">
        <v>1</v>
      </c>
      <c r="E32" s="391"/>
      <c r="F32" s="391"/>
      <c r="G32" s="391"/>
      <c r="H32" s="391"/>
      <c r="I32" s="866"/>
      <c r="J32" s="147"/>
      <c r="K32" s="71"/>
      <c r="L32" s="281" t="str">
        <f>mergeValue(A32)&amp;"."&amp;mergeValue(B32)&amp;"."&amp;mergeValue(C32)&amp;"."&amp;mergeValue(D32)</f>
        <v>1.1.1.1</v>
      </c>
      <c r="M32" s="128" t="s">
        <v>368</v>
      </c>
      <c r="N32" s="234"/>
      <c r="O32" s="928"/>
      <c r="P32" s="929"/>
      <c r="Q32" s="929"/>
      <c r="R32" s="929"/>
      <c r="S32" s="929"/>
      <c r="T32" s="929"/>
      <c r="U32" s="929"/>
      <c r="V32" s="961"/>
      <c r="W32" s="235" t="s">
        <v>525</v>
      </c>
      <c r="X32" s="246"/>
      <c r="Y32" s="246"/>
      <c r="Z32" s="246"/>
      <c r="AA32" s="259"/>
      <c r="AB32" s="246"/>
      <c r="AC32" s="246"/>
      <c r="AD32" s="246"/>
      <c r="AE32" s="246"/>
      <c r="AF32" s="246"/>
      <c r="AG32" s="246"/>
      <c r="AH32" s="246"/>
    </row>
    <row r="33" spans="1:34" s="34" customFormat="1" ht="33.75" customHeight="1" hidden="1">
      <c r="A33" s="856"/>
      <c r="B33" s="856"/>
      <c r="C33" s="856"/>
      <c r="D33" s="856"/>
      <c r="E33" s="856">
        <v>1</v>
      </c>
      <c r="F33" s="391"/>
      <c r="G33" s="391"/>
      <c r="H33" s="391"/>
      <c r="I33" s="866"/>
      <c r="J33" s="866"/>
      <c r="K33" s="71"/>
      <c r="L33" s="281" t="str">
        <f>mergeValue(A33)&amp;"."&amp;mergeValue(B33)&amp;"."&amp;mergeValue(C33)&amp;"."&amp;mergeValue(D33)&amp;"."&amp;mergeValue(E33)</f>
        <v>1.1.1.1.1</v>
      </c>
      <c r="M33" s="138" t="s">
        <v>9</v>
      </c>
      <c r="N33" s="235"/>
      <c r="O33" s="930"/>
      <c r="P33" s="931"/>
      <c r="Q33" s="931"/>
      <c r="R33" s="931"/>
      <c r="S33" s="931"/>
      <c r="T33" s="931"/>
      <c r="U33" s="931"/>
      <c r="V33" s="962"/>
      <c r="W33" s="235" t="s">
        <v>426</v>
      </c>
      <c r="X33" s="246"/>
      <c r="Y33" s="259" t="str">
        <f>strCheckUnique(Z33:Z36)</f>
        <v/>
      </c>
      <c r="Z33" s="246"/>
      <c r="AA33" s="259"/>
      <c r="AB33" s="246"/>
      <c r="AC33" s="246"/>
      <c r="AD33" s="246"/>
      <c r="AE33" s="246"/>
      <c r="AF33" s="246"/>
      <c r="AG33" s="246"/>
      <c r="AH33" s="246"/>
    </row>
    <row r="34" spans="1:34" s="34" customFormat="1" ht="66" customHeight="1" hidden="1">
      <c r="A34" s="856"/>
      <c r="B34" s="856"/>
      <c r="C34" s="856"/>
      <c r="D34" s="856"/>
      <c r="E34" s="856"/>
      <c r="F34" s="282">
        <v>1</v>
      </c>
      <c r="G34" s="282"/>
      <c r="H34" s="282"/>
      <c r="I34" s="866"/>
      <c r="J34" s="866"/>
      <c r="K34" s="285"/>
      <c r="L34" s="281" t="str">
        <f>mergeValue(A34)&amp;"."&amp;mergeValue(B34)&amp;"."&amp;mergeValue(C34)&amp;"."&amp;mergeValue(D34)&amp;"."&amp;mergeValue(E34)&amp;"."&amp;mergeValue(F34)</f>
        <v>1.1.1.1.1.1</v>
      </c>
      <c r="M34" s="275"/>
      <c r="N34" s="873"/>
      <c r="O34" s="158"/>
      <c r="P34" s="158"/>
      <c r="Q34" s="158"/>
      <c r="R34" s="861"/>
      <c r="S34" s="862" t="s">
        <v>71</v>
      </c>
      <c r="T34" s="861"/>
      <c r="U34" s="862" t="s">
        <v>72</v>
      </c>
      <c r="V34" s="231"/>
      <c r="W34" s="934" t="s">
        <v>427</v>
      </c>
      <c r="X34" s="246" t="str">
        <f>strCheckDate(O35:V35)</f>
        <v/>
      </c>
      <c r="Y34" s="246"/>
      <c r="Z34" s="259" t="str">
        <f>IF(M34="","",M34)</f>
        <v/>
      </c>
      <c r="AA34" s="259"/>
      <c r="AB34" s="259"/>
      <c r="AC34" s="259"/>
      <c r="AD34" s="246"/>
      <c r="AE34" s="246"/>
      <c r="AF34" s="246"/>
      <c r="AG34" s="246"/>
      <c r="AH34" s="246"/>
    </row>
    <row r="35" spans="1:34" s="34" customFormat="1" ht="14.25" customHeight="1" hidden="1">
      <c r="A35" s="856"/>
      <c r="B35" s="856"/>
      <c r="C35" s="856"/>
      <c r="D35" s="856"/>
      <c r="E35" s="856"/>
      <c r="F35" s="282"/>
      <c r="G35" s="282"/>
      <c r="H35" s="282"/>
      <c r="I35" s="866"/>
      <c r="J35" s="866"/>
      <c r="K35" s="285"/>
      <c r="L35" s="137"/>
      <c r="M35" s="167"/>
      <c r="N35" s="873"/>
      <c r="O35" s="247"/>
      <c r="P35" s="244"/>
      <c r="Q35" s="245" t="str">
        <f>R34&amp;"-"&amp;T34</f>
        <v>-</v>
      </c>
      <c r="R35" s="861"/>
      <c r="S35" s="862"/>
      <c r="T35" s="870"/>
      <c r="U35" s="862"/>
      <c r="V35" s="231"/>
      <c r="W35" s="935"/>
      <c r="X35" s="246"/>
      <c r="Y35" s="246"/>
      <c r="Z35" s="246"/>
      <c r="AA35" s="259"/>
      <c r="AB35" s="246"/>
      <c r="AC35" s="246"/>
      <c r="AD35" s="246"/>
      <c r="AE35" s="246"/>
      <c r="AF35" s="246"/>
      <c r="AG35" s="246"/>
      <c r="AH35" s="246"/>
    </row>
    <row r="36" spans="1:35" ht="15" customHeight="1" hidden="1">
      <c r="A36" s="856"/>
      <c r="B36" s="856"/>
      <c r="C36" s="856"/>
      <c r="D36" s="856"/>
      <c r="E36" s="856"/>
      <c r="F36" s="282"/>
      <c r="G36" s="282"/>
      <c r="H36" s="282"/>
      <c r="I36" s="866"/>
      <c r="J36" s="866"/>
      <c r="K36" s="164"/>
      <c r="L36" s="82"/>
      <c r="M36" s="141" t="s">
        <v>369</v>
      </c>
      <c r="N36" s="161"/>
      <c r="O36" s="124"/>
      <c r="P36" s="124"/>
      <c r="Q36" s="124"/>
      <c r="R36" s="214"/>
      <c r="S36" s="162"/>
      <c r="T36" s="162"/>
      <c r="U36" s="162"/>
      <c r="V36" s="152"/>
      <c r="W36" s="936"/>
      <c r="X36" s="249"/>
      <c r="Y36" s="249"/>
      <c r="Z36" s="249"/>
      <c r="AA36" s="259"/>
      <c r="AB36" s="249"/>
      <c r="AC36" s="246"/>
      <c r="AD36" s="246"/>
      <c r="AE36" s="246"/>
      <c r="AF36" s="246"/>
      <c r="AG36" s="246"/>
      <c r="AH36" s="246"/>
      <c r="AI36" s="34"/>
    </row>
    <row r="37" spans="1:34" ht="15" customHeight="1" hidden="1">
      <c r="A37" s="856"/>
      <c r="B37" s="856"/>
      <c r="C37" s="856"/>
      <c r="D37" s="856"/>
      <c r="E37" s="282"/>
      <c r="F37" s="391"/>
      <c r="G37" s="391"/>
      <c r="H37" s="391"/>
      <c r="I37" s="866"/>
      <c r="J37" s="56"/>
      <c r="K37" s="164"/>
      <c r="L37" s="82"/>
      <c r="M37" s="131" t="s">
        <v>12</v>
      </c>
      <c r="N37" s="161"/>
      <c r="O37" s="124"/>
      <c r="P37" s="124"/>
      <c r="Q37" s="124"/>
      <c r="R37" s="214"/>
      <c r="S37" s="162"/>
      <c r="T37" s="162"/>
      <c r="U37" s="161"/>
      <c r="V37" s="162"/>
      <c r="W37" s="152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</row>
    <row r="38" spans="1:34" ht="15" customHeight="1" hidden="1">
      <c r="A38" s="856"/>
      <c r="B38" s="856"/>
      <c r="C38" s="856"/>
      <c r="D38" s="282"/>
      <c r="E38" s="286"/>
      <c r="F38" s="391"/>
      <c r="G38" s="391"/>
      <c r="H38" s="391"/>
      <c r="I38" s="164"/>
      <c r="J38" s="56"/>
      <c r="K38" s="146"/>
      <c r="L38" s="82"/>
      <c r="M38" s="130" t="s">
        <v>370</v>
      </c>
      <c r="N38" s="161"/>
      <c r="O38" s="124"/>
      <c r="P38" s="124"/>
      <c r="Q38" s="124"/>
      <c r="R38" s="214"/>
      <c r="S38" s="162"/>
      <c r="T38" s="162"/>
      <c r="U38" s="161"/>
      <c r="V38" s="162"/>
      <c r="W38" s="152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</row>
    <row r="39" spans="1:34" ht="15" customHeight="1" hidden="1">
      <c r="A39" s="856"/>
      <c r="B39" s="856"/>
      <c r="C39" s="282"/>
      <c r="D39" s="282"/>
      <c r="E39" s="286"/>
      <c r="F39" s="391"/>
      <c r="G39" s="391"/>
      <c r="H39" s="391"/>
      <c r="I39" s="164"/>
      <c r="J39" s="56"/>
      <c r="K39" s="146"/>
      <c r="L39" s="82"/>
      <c r="M39" s="129" t="s">
        <v>349</v>
      </c>
      <c r="N39" s="162"/>
      <c r="O39" s="129"/>
      <c r="P39" s="129"/>
      <c r="Q39" s="129"/>
      <c r="R39" s="214"/>
      <c r="S39" s="162"/>
      <c r="T39" s="162"/>
      <c r="U39" s="161"/>
      <c r="V39" s="162"/>
      <c r="W39" s="152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</row>
    <row r="40" spans="1:34" ht="15" customHeight="1" hidden="1">
      <c r="A40" s="856"/>
      <c r="B40" s="282"/>
      <c r="C40" s="286"/>
      <c r="D40" s="286"/>
      <c r="E40" s="286"/>
      <c r="F40" s="391"/>
      <c r="G40" s="391"/>
      <c r="H40" s="391"/>
      <c r="I40" s="164"/>
      <c r="J40" s="56"/>
      <c r="K40" s="146"/>
      <c r="L40" s="82"/>
      <c r="M40" s="143" t="s">
        <v>18</v>
      </c>
      <c r="N40" s="162"/>
      <c r="O40" s="129"/>
      <c r="P40" s="129"/>
      <c r="Q40" s="129"/>
      <c r="R40" s="214"/>
      <c r="S40" s="162"/>
      <c r="T40" s="162"/>
      <c r="U40" s="161"/>
      <c r="V40" s="162"/>
      <c r="W40" s="152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5" customHeight="1" hidden="1">
      <c r="A41" s="282"/>
      <c r="B41" s="287"/>
      <c r="C41" s="287"/>
      <c r="D41" s="287"/>
      <c r="E41" s="288"/>
      <c r="F41" s="287"/>
      <c r="G41" s="391"/>
      <c r="H41" s="391"/>
      <c r="I41" s="163"/>
      <c r="J41" s="56"/>
      <c r="K41" s="285"/>
      <c r="L41" s="82"/>
      <c r="M41" s="172" t="s">
        <v>276</v>
      </c>
      <c r="N41" s="162"/>
      <c r="O41" s="129"/>
      <c r="P41" s="129"/>
      <c r="Q41" s="129"/>
      <c r="R41" s="214"/>
      <c r="S41" s="162"/>
      <c r="T41" s="162"/>
      <c r="U41" s="161"/>
      <c r="V41" s="162"/>
      <c r="W41" s="152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</row>
    <row r="42" spans="24:36" ht="18.75" customHeight="1"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</row>
    <row r="43" spans="1:36" s="33" customFormat="1" ht="17.1" customHeight="1">
      <c r="A43" s="33" t="s">
        <v>14</v>
      </c>
      <c r="C43" s="33" t="s">
        <v>48</v>
      </c>
      <c r="U43" s="149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</row>
    <row r="44" spans="12:36" ht="17.1" customHeight="1"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</row>
    <row r="45" spans="1:34" s="525" customFormat="1" ht="22.5">
      <c r="A45" s="856">
        <v>1</v>
      </c>
      <c r="B45" s="571"/>
      <c r="C45" s="571"/>
      <c r="D45" s="571"/>
      <c r="E45" s="572"/>
      <c r="F45" s="572"/>
      <c r="G45" s="573"/>
      <c r="H45" s="573"/>
      <c r="I45" s="570"/>
      <c r="J45" s="542"/>
      <c r="K45" s="542"/>
      <c r="L45" s="569">
        <f>mergeValue(A45)</f>
        <v>1</v>
      </c>
      <c r="M45" s="513" t="s">
        <v>20</v>
      </c>
      <c r="N45" s="555"/>
      <c r="O45" s="926"/>
      <c r="P45" s="927"/>
      <c r="Q45" s="927"/>
      <c r="R45" s="927"/>
      <c r="S45" s="927"/>
      <c r="T45" s="927"/>
      <c r="U45" s="927"/>
      <c r="V45" s="927"/>
      <c r="W45" s="744" t="s">
        <v>590</v>
      </c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</row>
    <row r="46" spans="1:34" s="525" customFormat="1" ht="22.5">
      <c r="A46" s="856"/>
      <c r="B46" s="856">
        <v>1</v>
      </c>
      <c r="C46" s="571"/>
      <c r="D46" s="571"/>
      <c r="E46" s="574"/>
      <c r="F46" s="573"/>
      <c r="G46" s="573"/>
      <c r="H46" s="573"/>
      <c r="I46" s="548"/>
      <c r="J46" s="543"/>
      <c r="L46" s="569" t="str">
        <f>mergeValue(A46)&amp;"."&amp;mergeValue(B46)</f>
        <v>1.1</v>
      </c>
      <c r="M46" s="532" t="s">
        <v>15</v>
      </c>
      <c r="N46" s="555"/>
      <c r="O46" s="926"/>
      <c r="P46" s="927"/>
      <c r="Q46" s="927"/>
      <c r="R46" s="927"/>
      <c r="S46" s="927"/>
      <c r="T46" s="927"/>
      <c r="U46" s="927"/>
      <c r="V46" s="927"/>
      <c r="W46" s="744" t="s">
        <v>425</v>
      </c>
      <c r="X46" s="561"/>
      <c r="Y46" s="561"/>
      <c r="Z46" s="561"/>
      <c r="AA46" s="561"/>
      <c r="AB46" s="561"/>
      <c r="AC46" s="561"/>
      <c r="AD46" s="561"/>
      <c r="AE46" s="561"/>
      <c r="AF46" s="561"/>
      <c r="AG46" s="561"/>
      <c r="AH46" s="561"/>
    </row>
    <row r="47" spans="1:34" s="525" customFormat="1" ht="45">
      <c r="A47" s="856"/>
      <c r="B47" s="856"/>
      <c r="C47" s="856">
        <v>1</v>
      </c>
      <c r="D47" s="571"/>
      <c r="E47" s="574"/>
      <c r="F47" s="573"/>
      <c r="G47" s="573"/>
      <c r="H47" s="573"/>
      <c r="I47" s="580"/>
      <c r="J47" s="543"/>
      <c r="K47" s="529"/>
      <c r="L47" s="569" t="str">
        <f>mergeValue(A47)&amp;"."&amp;mergeValue(B47)&amp;"."&amp;mergeValue(C47)</f>
        <v>1.1.1</v>
      </c>
      <c r="M47" s="533" t="s">
        <v>529</v>
      </c>
      <c r="N47" s="555"/>
      <c r="O47" s="926"/>
      <c r="P47" s="927"/>
      <c r="Q47" s="927"/>
      <c r="R47" s="927"/>
      <c r="S47" s="927"/>
      <c r="T47" s="927"/>
      <c r="U47" s="927"/>
      <c r="V47" s="927"/>
      <c r="W47" s="744" t="s">
        <v>530</v>
      </c>
      <c r="X47" s="561"/>
      <c r="Y47" s="561"/>
      <c r="Z47" s="561"/>
      <c r="AA47" s="566"/>
      <c r="AB47" s="561"/>
      <c r="AC47" s="561"/>
      <c r="AD47" s="561"/>
      <c r="AE47" s="561"/>
      <c r="AF47" s="561"/>
      <c r="AG47" s="561"/>
      <c r="AH47" s="561"/>
    </row>
    <row r="48" spans="1:34" s="525" customFormat="1" ht="33.75">
      <c r="A48" s="856"/>
      <c r="B48" s="856"/>
      <c r="C48" s="856"/>
      <c r="D48" s="856">
        <v>1</v>
      </c>
      <c r="E48" s="574"/>
      <c r="F48" s="573"/>
      <c r="G48" s="573"/>
      <c r="H48" s="866"/>
      <c r="I48" s="874"/>
      <c r="J48" s="543"/>
      <c r="K48" s="529"/>
      <c r="L48" s="569" t="str">
        <f>mergeValue(A48)&amp;"."&amp;mergeValue(B48)&amp;"."&amp;mergeValue(C48)&amp;"."&amp;mergeValue(D48)</f>
        <v>1.1.1.1</v>
      </c>
      <c r="M48" s="534" t="s">
        <v>368</v>
      </c>
      <c r="N48" s="555"/>
      <c r="O48" s="928"/>
      <c r="P48" s="929"/>
      <c r="Q48" s="929"/>
      <c r="R48" s="929"/>
      <c r="S48" s="929"/>
      <c r="T48" s="929"/>
      <c r="U48" s="929"/>
      <c r="V48" s="929"/>
      <c r="W48" s="744" t="s">
        <v>544</v>
      </c>
      <c r="X48" s="561"/>
      <c r="Y48" s="561"/>
      <c r="Z48" s="561"/>
      <c r="AA48" s="566"/>
      <c r="AB48" s="561"/>
      <c r="AC48" s="561"/>
      <c r="AD48" s="561"/>
      <c r="AE48" s="561"/>
      <c r="AF48" s="561"/>
      <c r="AG48" s="561"/>
      <c r="AH48" s="561"/>
    </row>
    <row r="49" spans="1:34" s="525" customFormat="1" ht="33.75" customHeight="1">
      <c r="A49" s="856"/>
      <c r="B49" s="856"/>
      <c r="C49" s="856"/>
      <c r="D49" s="856"/>
      <c r="E49" s="857" t="s">
        <v>79</v>
      </c>
      <c r="F49" s="571"/>
      <c r="G49" s="573"/>
      <c r="H49" s="866"/>
      <c r="I49" s="874"/>
      <c r="J49" s="866"/>
      <c r="K49" s="529"/>
      <c r="L49" s="569" t="str">
        <f>mergeValue(A49)&amp;"."&amp;mergeValue(B49)&amp;"."&amp;mergeValue(C49)&amp;"."&amp;mergeValue(D49)&amp;"."&amp;mergeValue(E49)</f>
        <v>1.1.1.1.1</v>
      </c>
      <c r="M49" s="538" t="s">
        <v>9</v>
      </c>
      <c r="N49" s="556"/>
      <c r="O49" s="930"/>
      <c r="P49" s="931"/>
      <c r="Q49" s="931"/>
      <c r="R49" s="931"/>
      <c r="S49" s="931"/>
      <c r="T49" s="931"/>
      <c r="U49" s="931"/>
      <c r="V49" s="931"/>
      <c r="W49" s="744" t="s">
        <v>426</v>
      </c>
      <c r="X49" s="561"/>
      <c r="Y49" s="566" t="str">
        <f>strCheckUnique(Z49:Z52)</f>
        <v/>
      </c>
      <c r="Z49" s="561"/>
      <c r="AA49" s="566"/>
      <c r="AB49" s="561"/>
      <c r="AC49" s="561"/>
      <c r="AD49" s="561"/>
      <c r="AE49" s="561"/>
      <c r="AF49" s="561"/>
      <c r="AG49" s="561"/>
      <c r="AH49" s="561"/>
    </row>
    <row r="50" spans="1:34" s="525" customFormat="1" ht="168" customHeight="1">
      <c r="A50" s="856"/>
      <c r="B50" s="856"/>
      <c r="C50" s="856"/>
      <c r="D50" s="856"/>
      <c r="E50" s="857"/>
      <c r="F50" s="571">
        <v>1</v>
      </c>
      <c r="G50" s="571"/>
      <c r="H50" s="866"/>
      <c r="I50" s="874"/>
      <c r="J50" s="866"/>
      <c r="K50" s="580"/>
      <c r="L50" s="569" t="str">
        <f>mergeValue(A50)&amp;"."&amp;mergeValue(B50)&amp;"."&amp;mergeValue(C50)&amp;"."&amp;mergeValue(D50)&amp;"."&amp;mergeValue(E50)&amp;"."&amp;mergeValue(F50)</f>
        <v>1.1.1.1.1.1</v>
      </c>
      <c r="M50" s="568"/>
      <c r="N50" s="873"/>
      <c r="O50" s="545"/>
      <c r="P50" s="545"/>
      <c r="Q50" s="545"/>
      <c r="R50" s="861"/>
      <c r="S50" s="876" t="s">
        <v>71</v>
      </c>
      <c r="T50" s="861"/>
      <c r="U50" s="876" t="s">
        <v>72</v>
      </c>
      <c r="V50" s="706"/>
      <c r="W50" s="855" t="s">
        <v>591</v>
      </c>
      <c r="X50" s="561" t="str">
        <f>strCheckDate(O51:V51)</f>
        <v/>
      </c>
      <c r="Y50" s="561"/>
      <c r="Z50" s="566" t="str">
        <f>IF(M50="","",M50)</f>
        <v/>
      </c>
      <c r="AA50" s="566"/>
      <c r="AB50" s="566"/>
      <c r="AC50" s="566"/>
      <c r="AD50" s="561"/>
      <c r="AE50" s="561"/>
      <c r="AF50" s="561"/>
      <c r="AG50" s="561"/>
      <c r="AH50" s="561"/>
    </row>
    <row r="51" spans="1:34" s="525" customFormat="1" ht="14.25" customHeight="1" hidden="1">
      <c r="A51" s="856"/>
      <c r="B51" s="856"/>
      <c r="C51" s="856"/>
      <c r="D51" s="856"/>
      <c r="E51" s="857"/>
      <c r="F51" s="571"/>
      <c r="G51" s="571"/>
      <c r="H51" s="866"/>
      <c r="I51" s="874"/>
      <c r="J51" s="866"/>
      <c r="K51" s="580"/>
      <c r="L51" s="537"/>
      <c r="M51" s="586"/>
      <c r="N51" s="873"/>
      <c r="O51" s="562"/>
      <c r="P51" s="559"/>
      <c r="Q51" s="560" t="str">
        <f>R50&amp;"-"&amp;T50</f>
        <v>-</v>
      </c>
      <c r="R51" s="861"/>
      <c r="S51" s="876"/>
      <c r="T51" s="870"/>
      <c r="U51" s="876"/>
      <c r="V51" s="706"/>
      <c r="W51" s="855"/>
      <c r="X51" s="561"/>
      <c r="Y51" s="561"/>
      <c r="Z51" s="561"/>
      <c r="AA51" s="566"/>
      <c r="AB51" s="561"/>
      <c r="AC51" s="561"/>
      <c r="AD51" s="561"/>
      <c r="AE51" s="561"/>
      <c r="AF51" s="561"/>
      <c r="AG51" s="561"/>
      <c r="AH51" s="561"/>
    </row>
    <row r="52" spans="1:35" s="524" customFormat="1" ht="15" customHeight="1">
      <c r="A52" s="856"/>
      <c r="B52" s="856"/>
      <c r="C52" s="856"/>
      <c r="D52" s="856"/>
      <c r="E52" s="857"/>
      <c r="F52" s="575"/>
      <c r="G52" s="573"/>
      <c r="H52" s="866"/>
      <c r="I52" s="874"/>
      <c r="J52" s="866"/>
      <c r="K52" s="549"/>
      <c r="L52" s="530"/>
      <c r="M52" s="539" t="s">
        <v>369</v>
      </c>
      <c r="N52" s="546"/>
      <c r="O52" s="531"/>
      <c r="P52" s="531"/>
      <c r="Q52" s="531"/>
      <c r="R52" s="553"/>
      <c r="S52" s="547"/>
      <c r="T52" s="547"/>
      <c r="U52" s="547"/>
      <c r="V52" s="735"/>
      <c r="W52" s="855"/>
      <c r="X52" s="563"/>
      <c r="Y52" s="563"/>
      <c r="Z52" s="563"/>
      <c r="AA52" s="566"/>
      <c r="AB52" s="563"/>
      <c r="AC52" s="561"/>
      <c r="AD52" s="561"/>
      <c r="AE52" s="561"/>
      <c r="AF52" s="561"/>
      <c r="AG52" s="561"/>
      <c r="AH52" s="561"/>
      <c r="AI52" s="525"/>
    </row>
    <row r="53" spans="1:34" s="524" customFormat="1" ht="15" customHeight="1">
      <c r="A53" s="856"/>
      <c r="B53" s="856"/>
      <c r="C53" s="856"/>
      <c r="D53" s="856"/>
      <c r="E53" s="574"/>
      <c r="F53" s="575"/>
      <c r="G53" s="573"/>
      <c r="H53" s="866"/>
      <c r="I53" s="874"/>
      <c r="J53" s="528"/>
      <c r="K53" s="549"/>
      <c r="L53" s="530"/>
      <c r="M53" s="536" t="s">
        <v>12</v>
      </c>
      <c r="N53" s="546"/>
      <c r="O53" s="531"/>
      <c r="P53" s="531"/>
      <c r="Q53" s="531"/>
      <c r="R53" s="553"/>
      <c r="S53" s="547"/>
      <c r="T53" s="547"/>
      <c r="U53" s="546"/>
      <c r="V53" s="547"/>
      <c r="W53" s="734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</row>
    <row r="54" spans="1:34" s="524" customFormat="1" ht="15" customHeight="1">
      <c r="A54" s="856"/>
      <c r="B54" s="856"/>
      <c r="C54" s="856"/>
      <c r="D54" s="576"/>
      <c r="E54" s="576"/>
      <c r="F54" s="577"/>
      <c r="G54" s="576"/>
      <c r="H54" s="573"/>
      <c r="I54" s="549"/>
      <c r="J54" s="528"/>
      <c r="K54" s="542"/>
      <c r="L54" s="584"/>
      <c r="M54" s="226" t="s">
        <v>370</v>
      </c>
      <c r="N54" s="585"/>
      <c r="O54" s="583"/>
      <c r="P54" s="583"/>
      <c r="Q54" s="583"/>
      <c r="R54" s="582"/>
      <c r="S54" s="125"/>
      <c r="T54" s="125"/>
      <c r="U54" s="585"/>
      <c r="V54" s="125"/>
      <c r="W54" s="15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</row>
    <row r="55" spans="1:34" s="524" customFormat="1" ht="15" customHeight="1">
      <c r="A55" s="856"/>
      <c r="B55" s="856"/>
      <c r="C55" s="576"/>
      <c r="D55" s="576"/>
      <c r="E55" s="576"/>
      <c r="F55" s="577"/>
      <c r="G55" s="576"/>
      <c r="H55" s="573"/>
      <c r="I55" s="549"/>
      <c r="J55" s="528"/>
      <c r="K55" s="542"/>
      <c r="L55" s="530"/>
      <c r="M55" s="535" t="s">
        <v>349</v>
      </c>
      <c r="N55" s="547"/>
      <c r="O55" s="535"/>
      <c r="P55" s="535"/>
      <c r="Q55" s="535"/>
      <c r="R55" s="553"/>
      <c r="S55" s="547"/>
      <c r="T55" s="547"/>
      <c r="U55" s="546"/>
      <c r="V55" s="547"/>
      <c r="W55" s="544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</row>
    <row r="56" spans="1:34" s="524" customFormat="1" ht="15" customHeight="1">
      <c r="A56" s="856"/>
      <c r="B56" s="576"/>
      <c r="C56" s="576"/>
      <c r="D56" s="576"/>
      <c r="E56" s="576"/>
      <c r="F56" s="577"/>
      <c r="G56" s="576"/>
      <c r="H56" s="573"/>
      <c r="I56" s="549"/>
      <c r="J56" s="528"/>
      <c r="K56" s="542"/>
      <c r="L56" s="530"/>
      <c r="M56" s="541" t="s">
        <v>18</v>
      </c>
      <c r="N56" s="547"/>
      <c r="O56" s="535"/>
      <c r="P56" s="535"/>
      <c r="Q56" s="535"/>
      <c r="R56" s="553"/>
      <c r="S56" s="547"/>
      <c r="T56" s="547"/>
      <c r="U56" s="546"/>
      <c r="V56" s="547"/>
      <c r="W56" s="544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</row>
    <row r="57" spans="1:34" s="524" customFormat="1" ht="15" customHeight="1">
      <c r="A57" s="571"/>
      <c r="B57" s="578"/>
      <c r="C57" s="578"/>
      <c r="D57" s="578"/>
      <c r="E57" s="579"/>
      <c r="F57" s="578"/>
      <c r="G57" s="573"/>
      <c r="H57" s="573"/>
      <c r="I57" s="548"/>
      <c r="J57" s="528"/>
      <c r="K57" s="580"/>
      <c r="L57" s="530"/>
      <c r="M57" s="550" t="s">
        <v>276</v>
      </c>
      <c r="N57" s="547"/>
      <c r="O57" s="535"/>
      <c r="P57" s="535"/>
      <c r="Q57" s="535"/>
      <c r="R57" s="553"/>
      <c r="S57" s="547"/>
      <c r="T57" s="547"/>
      <c r="U57" s="546"/>
      <c r="V57" s="547"/>
      <c r="W57" s="544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</row>
    <row r="58" spans="24:36" ht="18.75" customHeight="1"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</row>
    <row r="59" spans="1:36" s="33" customFormat="1" ht="17.1" customHeight="1" hidden="1">
      <c r="A59" s="33" t="s">
        <v>14</v>
      </c>
      <c r="C59" s="33" t="s">
        <v>49</v>
      </c>
      <c r="V59" s="149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</row>
    <row r="60" spans="12:36" ht="17.1" customHeight="1" hidden="1"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</row>
    <row r="61" spans="1:34" s="34" customFormat="1" ht="22.5" hidden="1">
      <c r="A61" s="856">
        <v>1</v>
      </c>
      <c r="B61" s="282"/>
      <c r="C61" s="282"/>
      <c r="D61" s="282"/>
      <c r="E61" s="283"/>
      <c r="F61" s="391"/>
      <c r="G61" s="391"/>
      <c r="H61" s="391"/>
      <c r="I61" s="284"/>
      <c r="J61" s="146"/>
      <c r="K61" s="146"/>
      <c r="L61" s="281">
        <f>mergeValue(A61)</f>
        <v>1</v>
      </c>
      <c r="M61" s="474" t="s">
        <v>20</v>
      </c>
      <c r="N61" s="458"/>
      <c r="O61" s="869"/>
      <c r="P61" s="869"/>
      <c r="Q61" s="869"/>
      <c r="R61" s="869"/>
      <c r="S61" s="869"/>
      <c r="T61" s="869"/>
      <c r="U61" s="869"/>
      <c r="V61" s="869"/>
      <c r="W61" s="485" t="s">
        <v>424</v>
      </c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</row>
    <row r="62" spans="1:34" s="34" customFormat="1" ht="22.5" hidden="1">
      <c r="A62" s="856"/>
      <c r="B62" s="856">
        <v>1</v>
      </c>
      <c r="C62" s="282"/>
      <c r="D62" s="282"/>
      <c r="E62" s="391"/>
      <c r="F62" s="391"/>
      <c r="G62" s="391"/>
      <c r="H62" s="391"/>
      <c r="I62" s="163"/>
      <c r="J62" s="147"/>
      <c r="L62" s="281" t="str">
        <f>mergeValue(A62)&amp;"."&amp;mergeValue(B62)</f>
        <v>1.1</v>
      </c>
      <c r="M62" s="126" t="s">
        <v>15</v>
      </c>
      <c r="N62" s="234"/>
      <c r="O62" s="869"/>
      <c r="P62" s="869"/>
      <c r="Q62" s="869"/>
      <c r="R62" s="869"/>
      <c r="S62" s="869"/>
      <c r="T62" s="869"/>
      <c r="U62" s="869"/>
      <c r="V62" s="869"/>
      <c r="W62" s="235" t="s">
        <v>425</v>
      </c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</row>
    <row r="63" spans="1:34" s="34" customFormat="1" ht="45" hidden="1">
      <c r="A63" s="856"/>
      <c r="B63" s="856"/>
      <c r="C63" s="856">
        <v>1</v>
      </c>
      <c r="D63" s="282"/>
      <c r="E63" s="391"/>
      <c r="F63" s="391"/>
      <c r="G63" s="391"/>
      <c r="H63" s="391"/>
      <c r="I63" s="285"/>
      <c r="J63" s="147"/>
      <c r="K63" s="71"/>
      <c r="L63" s="281" t="str">
        <f>mergeValue(A63)&amp;"."&amp;mergeValue(B63)&amp;"."&amp;mergeValue(C63)</f>
        <v>1.1.1</v>
      </c>
      <c r="M63" s="127" t="s">
        <v>529</v>
      </c>
      <c r="N63" s="234"/>
      <c r="O63" s="869"/>
      <c r="P63" s="869"/>
      <c r="Q63" s="869"/>
      <c r="R63" s="869"/>
      <c r="S63" s="869"/>
      <c r="T63" s="869"/>
      <c r="U63" s="869"/>
      <c r="V63" s="869"/>
      <c r="W63" s="235" t="s">
        <v>530</v>
      </c>
      <c r="X63" s="246"/>
      <c r="Y63" s="246"/>
      <c r="Z63" s="246"/>
      <c r="AA63" s="259"/>
      <c r="AB63" s="246"/>
      <c r="AC63" s="246"/>
      <c r="AD63" s="246"/>
      <c r="AE63" s="246"/>
      <c r="AF63" s="246"/>
      <c r="AG63" s="246"/>
      <c r="AH63" s="246"/>
    </row>
    <row r="64" spans="1:34" s="34" customFormat="1" ht="33.75" hidden="1">
      <c r="A64" s="856"/>
      <c r="B64" s="856"/>
      <c r="C64" s="856"/>
      <c r="D64" s="856">
        <v>1</v>
      </c>
      <c r="E64" s="391"/>
      <c r="F64" s="391"/>
      <c r="G64" s="391"/>
      <c r="H64" s="391"/>
      <c r="I64" s="866"/>
      <c r="J64" s="147"/>
      <c r="K64" s="71"/>
      <c r="L64" s="281" t="str">
        <f>mergeValue(A64)&amp;"."&amp;mergeValue(B64)&amp;"."&amp;mergeValue(C64)&amp;"."&amp;mergeValue(D64)</f>
        <v>1.1.1.1</v>
      </c>
      <c r="M64" s="128" t="s">
        <v>368</v>
      </c>
      <c r="N64" s="234"/>
      <c r="O64" s="868"/>
      <c r="P64" s="868"/>
      <c r="Q64" s="868"/>
      <c r="R64" s="868"/>
      <c r="S64" s="868"/>
      <c r="T64" s="868"/>
      <c r="U64" s="868"/>
      <c r="V64" s="868"/>
      <c r="W64" s="235" t="s">
        <v>525</v>
      </c>
      <c r="X64" s="246"/>
      <c r="Y64" s="246"/>
      <c r="Z64" s="246"/>
      <c r="AA64" s="259"/>
      <c r="AB64" s="246"/>
      <c r="AC64" s="246"/>
      <c r="AD64" s="246"/>
      <c r="AE64" s="246"/>
      <c r="AF64" s="246"/>
      <c r="AG64" s="246"/>
      <c r="AH64" s="246"/>
    </row>
    <row r="65" spans="1:34" s="34" customFormat="1" ht="45" hidden="1">
      <c r="A65" s="856"/>
      <c r="B65" s="856"/>
      <c r="C65" s="856"/>
      <c r="D65" s="856"/>
      <c r="E65" s="856">
        <v>1</v>
      </c>
      <c r="F65" s="391"/>
      <c r="G65" s="391"/>
      <c r="H65" s="391"/>
      <c r="I65" s="866"/>
      <c r="J65" s="866"/>
      <c r="K65" s="71"/>
      <c r="L65" s="281" t="str">
        <f>mergeValue(A65)&amp;"."&amp;mergeValue(B65)&amp;"."&amp;mergeValue(C65)&amp;"."&amp;mergeValue(D65)&amp;"."&amp;mergeValue(E65)</f>
        <v>1.1.1.1.1</v>
      </c>
      <c r="M65" s="138" t="s">
        <v>9</v>
      </c>
      <c r="N65" s="235"/>
      <c r="O65" s="871"/>
      <c r="P65" s="871"/>
      <c r="Q65" s="871"/>
      <c r="R65" s="871"/>
      <c r="S65" s="871"/>
      <c r="T65" s="871"/>
      <c r="U65" s="871"/>
      <c r="V65" s="871"/>
      <c r="W65" s="235" t="s">
        <v>426</v>
      </c>
      <c r="X65" s="246"/>
      <c r="Y65" s="259" t="str">
        <f>strCheckUnique(Z65:Z68)</f>
        <v/>
      </c>
      <c r="Z65" s="246"/>
      <c r="AA65" s="259"/>
      <c r="AB65" s="246"/>
      <c r="AC65" s="246"/>
      <c r="AD65" s="246"/>
      <c r="AE65" s="246"/>
      <c r="AF65" s="246"/>
      <c r="AG65" s="246"/>
      <c r="AH65" s="246"/>
    </row>
    <row r="66" spans="1:34" s="34" customFormat="1" ht="66" customHeight="1" hidden="1">
      <c r="A66" s="856"/>
      <c r="B66" s="856"/>
      <c r="C66" s="856"/>
      <c r="D66" s="856"/>
      <c r="E66" s="856"/>
      <c r="F66" s="282">
        <v>1</v>
      </c>
      <c r="G66" s="282"/>
      <c r="H66" s="282"/>
      <c r="I66" s="866"/>
      <c r="J66" s="866"/>
      <c r="K66" s="285"/>
      <c r="L66" s="281" t="str">
        <f>mergeValue(A66)&amp;"."&amp;mergeValue(B66)&amp;"."&amp;mergeValue(C66)&amp;"."&amp;mergeValue(D66)&amp;"."&amp;mergeValue(E66)&amp;"."&amp;mergeValue(F66)</f>
        <v>1.1.1.1.1.1</v>
      </c>
      <c r="M66" s="275"/>
      <c r="N66" s="873"/>
      <c r="O66" s="158"/>
      <c r="P66" s="158"/>
      <c r="Q66" s="158"/>
      <c r="R66" s="861"/>
      <c r="S66" s="862" t="s">
        <v>71</v>
      </c>
      <c r="T66" s="861"/>
      <c r="U66" s="862" t="s">
        <v>72</v>
      </c>
      <c r="V66" s="231"/>
      <c r="W66" s="934" t="s">
        <v>427</v>
      </c>
      <c r="X66" s="246" t="str">
        <f>strCheckDate(O67:V67)</f>
        <v/>
      </c>
      <c r="Y66" s="246"/>
      <c r="Z66" s="259" t="str">
        <f>IF(M66="","",M66)</f>
        <v/>
      </c>
      <c r="AA66" s="259"/>
      <c r="AB66" s="259"/>
      <c r="AC66" s="259"/>
      <c r="AD66" s="246"/>
      <c r="AE66" s="246"/>
      <c r="AF66" s="246"/>
      <c r="AG66" s="246"/>
      <c r="AH66" s="246"/>
    </row>
    <row r="67" spans="1:34" s="34" customFormat="1" ht="14.25" customHeight="1" hidden="1">
      <c r="A67" s="856"/>
      <c r="B67" s="856"/>
      <c r="C67" s="856"/>
      <c r="D67" s="856"/>
      <c r="E67" s="856"/>
      <c r="F67" s="282"/>
      <c r="G67" s="282"/>
      <c r="H67" s="282"/>
      <c r="I67" s="866"/>
      <c r="J67" s="866"/>
      <c r="K67" s="285"/>
      <c r="L67" s="137"/>
      <c r="M67" s="167"/>
      <c r="N67" s="873"/>
      <c r="O67" s="247"/>
      <c r="P67" s="244"/>
      <c r="Q67" s="245" t="str">
        <f>R66&amp;"-"&amp;T66</f>
        <v>-</v>
      </c>
      <c r="R67" s="861"/>
      <c r="S67" s="862"/>
      <c r="T67" s="870"/>
      <c r="U67" s="862"/>
      <c r="V67" s="231"/>
      <c r="W67" s="935"/>
      <c r="X67" s="246"/>
      <c r="Y67" s="246"/>
      <c r="Z67" s="246"/>
      <c r="AA67" s="259"/>
      <c r="AB67" s="246"/>
      <c r="AC67" s="246"/>
      <c r="AD67" s="246"/>
      <c r="AE67" s="246"/>
      <c r="AF67" s="246"/>
      <c r="AG67" s="246"/>
      <c r="AH67" s="246"/>
    </row>
    <row r="68" spans="1:35" ht="15" customHeight="1" hidden="1">
      <c r="A68" s="856"/>
      <c r="B68" s="856"/>
      <c r="C68" s="856"/>
      <c r="D68" s="856"/>
      <c r="E68" s="856"/>
      <c r="F68" s="282"/>
      <c r="G68" s="282"/>
      <c r="H68" s="282"/>
      <c r="I68" s="866"/>
      <c r="J68" s="866"/>
      <c r="K68" s="164"/>
      <c r="L68" s="82"/>
      <c r="M68" s="141" t="s">
        <v>369</v>
      </c>
      <c r="N68" s="161"/>
      <c r="O68" s="124"/>
      <c r="P68" s="124"/>
      <c r="Q68" s="124"/>
      <c r="R68" s="214"/>
      <c r="S68" s="162"/>
      <c r="T68" s="162"/>
      <c r="U68" s="162"/>
      <c r="V68" s="152"/>
      <c r="W68" s="936"/>
      <c r="X68" s="249"/>
      <c r="Y68" s="249"/>
      <c r="Z68" s="249"/>
      <c r="AA68" s="259"/>
      <c r="AB68" s="249"/>
      <c r="AC68" s="246"/>
      <c r="AD68" s="246"/>
      <c r="AE68" s="246"/>
      <c r="AF68" s="246"/>
      <c r="AG68" s="246"/>
      <c r="AH68" s="246"/>
      <c r="AI68" s="34"/>
    </row>
    <row r="69" spans="1:34" ht="14.25" hidden="1">
      <c r="A69" s="856"/>
      <c r="B69" s="856"/>
      <c r="C69" s="856"/>
      <c r="D69" s="856"/>
      <c r="E69" s="282"/>
      <c r="F69" s="391"/>
      <c r="G69" s="391"/>
      <c r="H69" s="391"/>
      <c r="I69" s="866"/>
      <c r="J69" s="56"/>
      <c r="K69" s="164"/>
      <c r="L69" s="82"/>
      <c r="M69" s="131" t="s">
        <v>12</v>
      </c>
      <c r="N69" s="161"/>
      <c r="O69" s="124"/>
      <c r="P69" s="124"/>
      <c r="Q69" s="124"/>
      <c r="R69" s="214"/>
      <c r="S69" s="162"/>
      <c r="T69" s="162"/>
      <c r="U69" s="161"/>
      <c r="V69" s="162"/>
      <c r="W69" s="152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</row>
    <row r="70" spans="1:34" ht="14.25" hidden="1">
      <c r="A70" s="856"/>
      <c r="B70" s="856"/>
      <c r="C70" s="856"/>
      <c r="D70" s="282"/>
      <c r="E70" s="286"/>
      <c r="F70" s="391"/>
      <c r="G70" s="391"/>
      <c r="H70" s="391"/>
      <c r="I70" s="164"/>
      <c r="J70" s="56"/>
      <c r="K70" s="146"/>
      <c r="L70" s="82"/>
      <c r="M70" s="130" t="s">
        <v>370</v>
      </c>
      <c r="N70" s="161"/>
      <c r="O70" s="124"/>
      <c r="P70" s="124"/>
      <c r="Q70" s="124"/>
      <c r="R70" s="214"/>
      <c r="S70" s="162"/>
      <c r="T70" s="162"/>
      <c r="U70" s="161"/>
      <c r="V70" s="162"/>
      <c r="W70" s="152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</row>
    <row r="71" spans="1:34" ht="14.25" hidden="1">
      <c r="A71" s="856"/>
      <c r="B71" s="856"/>
      <c r="C71" s="282"/>
      <c r="D71" s="282"/>
      <c r="E71" s="286"/>
      <c r="F71" s="391"/>
      <c r="G71" s="391"/>
      <c r="H71" s="391"/>
      <c r="I71" s="164"/>
      <c r="J71" s="56"/>
      <c r="K71" s="146"/>
      <c r="L71" s="82"/>
      <c r="M71" s="129" t="s">
        <v>349</v>
      </c>
      <c r="N71" s="162"/>
      <c r="O71" s="129"/>
      <c r="P71" s="129"/>
      <c r="Q71" s="129"/>
      <c r="R71" s="214"/>
      <c r="S71" s="162"/>
      <c r="T71" s="162"/>
      <c r="U71" s="161"/>
      <c r="V71" s="162"/>
      <c r="W71" s="152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</row>
    <row r="72" spans="1:34" ht="14.25" hidden="1">
      <c r="A72" s="856"/>
      <c r="B72" s="282"/>
      <c r="C72" s="286"/>
      <c r="D72" s="286"/>
      <c r="E72" s="286"/>
      <c r="F72" s="391"/>
      <c r="G72" s="391"/>
      <c r="H72" s="391"/>
      <c r="I72" s="164"/>
      <c r="J72" s="56"/>
      <c r="K72" s="146"/>
      <c r="L72" s="82"/>
      <c r="M72" s="143" t="s">
        <v>18</v>
      </c>
      <c r="N72" s="162"/>
      <c r="O72" s="129"/>
      <c r="P72" s="129"/>
      <c r="Q72" s="129"/>
      <c r="R72" s="214"/>
      <c r="S72" s="162"/>
      <c r="T72" s="162"/>
      <c r="U72" s="161"/>
      <c r="V72" s="162"/>
      <c r="W72" s="152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</row>
    <row r="73" spans="1:34" ht="14.25" hidden="1">
      <c r="A73" s="282"/>
      <c r="B73" s="287"/>
      <c r="C73" s="287"/>
      <c r="D73" s="287"/>
      <c r="E73" s="288"/>
      <c r="F73" s="287"/>
      <c r="G73" s="391"/>
      <c r="H73" s="391"/>
      <c r="I73" s="163"/>
      <c r="J73" s="56"/>
      <c r="K73" s="285"/>
      <c r="L73" s="82"/>
      <c r="M73" s="172" t="s">
        <v>276</v>
      </c>
      <c r="N73" s="162"/>
      <c r="O73" s="129"/>
      <c r="P73" s="129"/>
      <c r="Q73" s="129"/>
      <c r="R73" s="214"/>
      <c r="S73" s="162"/>
      <c r="T73" s="162"/>
      <c r="U73" s="161"/>
      <c r="V73" s="162"/>
      <c r="W73" s="152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</row>
    <row r="74" spans="24:36" ht="18.75" customHeight="1" hidden="1"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</row>
    <row r="75" spans="1:36" s="33" customFormat="1" ht="17.1" customHeight="1" hidden="1">
      <c r="A75" s="33" t="s">
        <v>14</v>
      </c>
      <c r="C75" s="33" t="s">
        <v>50</v>
      </c>
      <c r="V75" s="149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</row>
    <row r="76" spans="12:36" ht="17.1" customHeight="1" hidden="1"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</row>
    <row r="77" spans="1:35" s="34" customFormat="1" ht="22.5" hidden="1">
      <c r="A77" s="856">
        <v>1</v>
      </c>
      <c r="B77" s="282"/>
      <c r="C77" s="282"/>
      <c r="D77" s="282"/>
      <c r="E77" s="283"/>
      <c r="F77" s="391"/>
      <c r="G77" s="391"/>
      <c r="H77" s="391"/>
      <c r="I77" s="284"/>
      <c r="J77" s="146"/>
      <c r="K77" s="146"/>
      <c r="L77" s="281">
        <f>mergeValue(A77)</f>
        <v>1</v>
      </c>
      <c r="M77" s="474" t="s">
        <v>20</v>
      </c>
      <c r="N77" s="458"/>
      <c r="O77" s="932"/>
      <c r="P77" s="927"/>
      <c r="Q77" s="927"/>
      <c r="R77" s="927"/>
      <c r="S77" s="927"/>
      <c r="T77" s="927"/>
      <c r="U77" s="927"/>
      <c r="V77" s="933"/>
      <c r="W77" s="485" t="s">
        <v>424</v>
      </c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</row>
    <row r="78" spans="1:35" s="34" customFormat="1" ht="22.5" hidden="1">
      <c r="A78" s="856"/>
      <c r="B78" s="856">
        <v>1</v>
      </c>
      <c r="C78" s="282"/>
      <c r="D78" s="282"/>
      <c r="E78" s="391"/>
      <c r="F78" s="391"/>
      <c r="G78" s="391"/>
      <c r="H78" s="391"/>
      <c r="I78" s="163"/>
      <c r="J78" s="147"/>
      <c r="L78" s="281" t="str">
        <f>mergeValue(A78)&amp;"."&amp;mergeValue(B78)</f>
        <v>1.1</v>
      </c>
      <c r="M78" s="126" t="s">
        <v>15</v>
      </c>
      <c r="N78" s="234"/>
      <c r="O78" s="932"/>
      <c r="P78" s="927"/>
      <c r="Q78" s="927"/>
      <c r="R78" s="927"/>
      <c r="S78" s="927"/>
      <c r="T78" s="927"/>
      <c r="U78" s="927"/>
      <c r="V78" s="933"/>
      <c r="W78" s="235" t="s">
        <v>425</v>
      </c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</row>
    <row r="79" spans="1:35" s="34" customFormat="1" ht="45" hidden="1">
      <c r="A79" s="856"/>
      <c r="B79" s="856"/>
      <c r="C79" s="856">
        <v>1</v>
      </c>
      <c r="D79" s="282"/>
      <c r="E79" s="391"/>
      <c r="F79" s="391"/>
      <c r="G79" s="391"/>
      <c r="H79" s="391"/>
      <c r="I79" s="285"/>
      <c r="J79" s="147"/>
      <c r="K79" s="71"/>
      <c r="L79" s="281" t="str">
        <f>mergeValue(A79)&amp;"."&amp;mergeValue(B79)&amp;"."&amp;mergeValue(C79)</f>
        <v>1.1.1</v>
      </c>
      <c r="M79" s="127" t="s">
        <v>529</v>
      </c>
      <c r="N79" s="234"/>
      <c r="O79" s="932"/>
      <c r="P79" s="927"/>
      <c r="Q79" s="927"/>
      <c r="R79" s="927"/>
      <c r="S79" s="927"/>
      <c r="T79" s="927"/>
      <c r="U79" s="927"/>
      <c r="V79" s="933"/>
      <c r="W79" s="235" t="s">
        <v>530</v>
      </c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</row>
    <row r="80" spans="1:35" s="34" customFormat="1" ht="33.75" hidden="1">
      <c r="A80" s="856"/>
      <c r="B80" s="856"/>
      <c r="C80" s="856"/>
      <c r="D80" s="856">
        <v>1</v>
      </c>
      <c r="E80" s="391"/>
      <c r="F80" s="391"/>
      <c r="G80" s="391"/>
      <c r="H80" s="391"/>
      <c r="I80" s="866"/>
      <c r="J80" s="147"/>
      <c r="K80" s="71"/>
      <c r="L80" s="281" t="str">
        <f>mergeValue(A80)&amp;"."&amp;mergeValue(B80)&amp;"."&amp;mergeValue(C80)&amp;"."&amp;mergeValue(D80)</f>
        <v>1.1.1.1</v>
      </c>
      <c r="M80" s="128" t="s">
        <v>368</v>
      </c>
      <c r="N80" s="234"/>
      <c r="O80" s="928"/>
      <c r="P80" s="929"/>
      <c r="Q80" s="929"/>
      <c r="R80" s="929"/>
      <c r="S80" s="929"/>
      <c r="T80" s="929"/>
      <c r="U80" s="929"/>
      <c r="V80" s="961"/>
      <c r="W80" s="235" t="s">
        <v>525</v>
      </c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</row>
    <row r="81" spans="1:35" s="34" customFormat="1" ht="45" hidden="1">
      <c r="A81" s="856"/>
      <c r="B81" s="856"/>
      <c r="C81" s="856"/>
      <c r="D81" s="856"/>
      <c r="E81" s="856">
        <v>1</v>
      </c>
      <c r="F81" s="391"/>
      <c r="G81" s="391"/>
      <c r="H81" s="391"/>
      <c r="I81" s="866"/>
      <c r="J81" s="866"/>
      <c r="K81" s="71"/>
      <c r="L81" s="281" t="str">
        <f>mergeValue(A81)&amp;"."&amp;mergeValue(B81)&amp;"."&amp;mergeValue(C81)&amp;"."&amp;mergeValue(D81)&amp;"."&amp;mergeValue(E81)</f>
        <v>1.1.1.1.1</v>
      </c>
      <c r="M81" s="138" t="s">
        <v>9</v>
      </c>
      <c r="N81" s="235"/>
      <c r="O81" s="930"/>
      <c r="P81" s="931"/>
      <c r="Q81" s="931"/>
      <c r="R81" s="931"/>
      <c r="S81" s="931"/>
      <c r="T81" s="931"/>
      <c r="U81" s="931"/>
      <c r="V81" s="962"/>
      <c r="W81" s="235" t="s">
        <v>426</v>
      </c>
      <c r="X81" s="246"/>
      <c r="Y81" s="259" t="str">
        <f>strCheckUnique(Z81:Z84)</f>
        <v/>
      </c>
      <c r="Z81" s="246"/>
      <c r="AA81" s="259"/>
      <c r="AB81" s="246"/>
      <c r="AC81" s="246"/>
      <c r="AD81" s="246"/>
      <c r="AE81" s="246"/>
      <c r="AF81" s="246"/>
      <c r="AG81" s="246"/>
      <c r="AH81" s="246"/>
      <c r="AI81" s="246"/>
    </row>
    <row r="82" spans="1:35" s="34" customFormat="1" ht="66" customHeight="1" hidden="1">
      <c r="A82" s="856"/>
      <c r="B82" s="856"/>
      <c r="C82" s="856"/>
      <c r="D82" s="856"/>
      <c r="E82" s="856"/>
      <c r="F82" s="282">
        <v>1</v>
      </c>
      <c r="G82" s="282"/>
      <c r="H82" s="282"/>
      <c r="I82" s="866"/>
      <c r="J82" s="866"/>
      <c r="K82" s="285"/>
      <c r="L82" s="281" t="str">
        <f>mergeValue(A82)&amp;"."&amp;mergeValue(B82)&amp;"."&amp;mergeValue(C82)&amp;"."&amp;mergeValue(D82)&amp;"."&amp;mergeValue(E82)&amp;"."&amp;mergeValue(F82)</f>
        <v>1.1.1.1.1.1</v>
      </c>
      <c r="M82" s="275"/>
      <c r="N82" s="247"/>
      <c r="O82" s="158"/>
      <c r="P82" s="158"/>
      <c r="Q82" s="158"/>
      <c r="R82" s="861"/>
      <c r="S82" s="862" t="s">
        <v>71</v>
      </c>
      <c r="T82" s="861"/>
      <c r="U82" s="862" t="s">
        <v>72</v>
      </c>
      <c r="V82" s="231"/>
      <c r="W82" s="934" t="s">
        <v>427</v>
      </c>
      <c r="X82" s="246" t="str">
        <f>strCheckDate(O83:V83)</f>
        <v/>
      </c>
      <c r="Y82" s="259"/>
      <c r="Z82" s="259" t="str">
        <f>IF(M82="","",M82)</f>
        <v/>
      </c>
      <c r="AA82" s="259"/>
      <c r="AB82" s="259"/>
      <c r="AC82" s="259"/>
      <c r="AD82" s="246"/>
      <c r="AE82" s="246"/>
      <c r="AF82" s="246"/>
      <c r="AG82" s="246"/>
      <c r="AH82" s="246"/>
      <c r="AI82" s="246"/>
    </row>
    <row r="83" spans="1:35" s="34" customFormat="1" ht="14.25" customHeight="1" hidden="1">
      <c r="A83" s="856"/>
      <c r="B83" s="856"/>
      <c r="C83" s="856"/>
      <c r="D83" s="856"/>
      <c r="E83" s="856"/>
      <c r="F83" s="282"/>
      <c r="G83" s="282"/>
      <c r="H83" s="282"/>
      <c r="I83" s="866"/>
      <c r="J83" s="866"/>
      <c r="K83" s="285"/>
      <c r="L83" s="137"/>
      <c r="M83" s="167"/>
      <c r="N83" s="247"/>
      <c r="O83" s="247"/>
      <c r="P83" s="244"/>
      <c r="Q83" s="245" t="str">
        <f>R82&amp;"-"&amp;T82</f>
        <v>-</v>
      </c>
      <c r="R83" s="861"/>
      <c r="S83" s="862"/>
      <c r="T83" s="870"/>
      <c r="U83" s="862"/>
      <c r="V83" s="231"/>
      <c r="W83" s="935"/>
      <c r="X83" s="246"/>
      <c r="Y83" s="259"/>
      <c r="Z83" s="259"/>
      <c r="AA83" s="259"/>
      <c r="AB83" s="259"/>
      <c r="AC83" s="259"/>
      <c r="AD83" s="246"/>
      <c r="AE83" s="246"/>
      <c r="AF83" s="246"/>
      <c r="AG83" s="246"/>
      <c r="AH83" s="246"/>
      <c r="AI83" s="246"/>
    </row>
    <row r="84" spans="1:35" ht="15" customHeight="1" hidden="1">
      <c r="A84" s="856"/>
      <c r="B84" s="856"/>
      <c r="C84" s="856"/>
      <c r="D84" s="856"/>
      <c r="E84" s="856"/>
      <c r="F84" s="282"/>
      <c r="G84" s="282"/>
      <c r="H84" s="282"/>
      <c r="I84" s="866"/>
      <c r="J84" s="866"/>
      <c r="K84" s="164"/>
      <c r="L84" s="82"/>
      <c r="M84" s="141" t="s">
        <v>369</v>
      </c>
      <c r="N84" s="131"/>
      <c r="O84" s="124"/>
      <c r="P84" s="124"/>
      <c r="Q84" s="124"/>
      <c r="R84" s="214"/>
      <c r="S84" s="162"/>
      <c r="T84" s="162"/>
      <c r="U84" s="162"/>
      <c r="V84" s="152"/>
      <c r="W84" s="936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</row>
    <row r="85" spans="1:35" ht="14.25" hidden="1">
      <c r="A85" s="856"/>
      <c r="B85" s="856"/>
      <c r="C85" s="856"/>
      <c r="D85" s="856"/>
      <c r="E85" s="282"/>
      <c r="F85" s="391"/>
      <c r="G85" s="391"/>
      <c r="H85" s="391"/>
      <c r="I85" s="866"/>
      <c r="J85" s="56"/>
      <c r="K85" s="164"/>
      <c r="L85" s="82"/>
      <c r="M85" s="131" t="s">
        <v>12</v>
      </c>
      <c r="N85" s="130"/>
      <c r="O85" s="124"/>
      <c r="P85" s="124"/>
      <c r="Q85" s="124"/>
      <c r="R85" s="214"/>
      <c r="S85" s="162"/>
      <c r="T85" s="162"/>
      <c r="U85" s="161"/>
      <c r="V85" s="162"/>
      <c r="W85" s="152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</row>
    <row r="86" spans="1:35" ht="14.25" hidden="1">
      <c r="A86" s="856"/>
      <c r="B86" s="856"/>
      <c r="C86" s="856"/>
      <c r="D86" s="282"/>
      <c r="E86" s="286"/>
      <c r="F86" s="391"/>
      <c r="G86" s="391"/>
      <c r="H86" s="391"/>
      <c r="I86" s="164"/>
      <c r="J86" s="56"/>
      <c r="K86" s="146"/>
      <c r="L86" s="82"/>
      <c r="M86" s="130" t="s">
        <v>370</v>
      </c>
      <c r="N86" s="129"/>
      <c r="O86" s="124"/>
      <c r="P86" s="124"/>
      <c r="Q86" s="124"/>
      <c r="R86" s="214"/>
      <c r="S86" s="162"/>
      <c r="T86" s="162"/>
      <c r="U86" s="161"/>
      <c r="V86" s="162"/>
      <c r="W86" s="152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</row>
    <row r="87" spans="1:35" ht="14.25" hidden="1">
      <c r="A87" s="856"/>
      <c r="B87" s="856"/>
      <c r="C87" s="282"/>
      <c r="D87" s="282"/>
      <c r="E87" s="286"/>
      <c r="F87" s="391"/>
      <c r="G87" s="391"/>
      <c r="H87" s="391"/>
      <c r="I87" s="164"/>
      <c r="J87" s="56"/>
      <c r="K87" s="146"/>
      <c r="L87" s="82"/>
      <c r="M87" s="129" t="s">
        <v>349</v>
      </c>
      <c r="N87" s="129"/>
      <c r="O87" s="129"/>
      <c r="P87" s="129"/>
      <c r="Q87" s="129"/>
      <c r="R87" s="214"/>
      <c r="S87" s="162"/>
      <c r="T87" s="162"/>
      <c r="U87" s="161"/>
      <c r="V87" s="162"/>
      <c r="W87" s="152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</row>
    <row r="88" spans="1:35" ht="14.25" hidden="1">
      <c r="A88" s="856"/>
      <c r="B88" s="282"/>
      <c r="C88" s="286"/>
      <c r="D88" s="286"/>
      <c r="E88" s="286"/>
      <c r="F88" s="391"/>
      <c r="G88" s="391"/>
      <c r="H88" s="391"/>
      <c r="I88" s="164"/>
      <c r="J88" s="56"/>
      <c r="K88" s="146"/>
      <c r="L88" s="82"/>
      <c r="M88" s="143" t="s">
        <v>18</v>
      </c>
      <c r="N88" s="129"/>
      <c r="O88" s="129"/>
      <c r="P88" s="129"/>
      <c r="Q88" s="129"/>
      <c r="R88" s="214"/>
      <c r="S88" s="162"/>
      <c r="T88" s="162"/>
      <c r="U88" s="161"/>
      <c r="V88" s="162"/>
      <c r="W88" s="152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</row>
    <row r="89" spans="1:35" ht="14.25" hidden="1">
      <c r="A89" s="282"/>
      <c r="B89" s="287"/>
      <c r="C89" s="287"/>
      <c r="D89" s="287"/>
      <c r="E89" s="288"/>
      <c r="F89" s="287"/>
      <c r="G89" s="391"/>
      <c r="H89" s="391"/>
      <c r="I89" s="163"/>
      <c r="J89" s="56"/>
      <c r="K89" s="285"/>
      <c r="L89" s="82"/>
      <c r="M89" s="172" t="s">
        <v>276</v>
      </c>
      <c r="N89" s="129"/>
      <c r="O89" s="129"/>
      <c r="P89" s="129"/>
      <c r="Q89" s="129"/>
      <c r="R89" s="214"/>
      <c r="S89" s="162"/>
      <c r="T89" s="162"/>
      <c r="U89" s="161"/>
      <c r="V89" s="162"/>
      <c r="W89" s="152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</row>
    <row r="90" spans="7:22" s="33" customFormat="1" ht="17.1" customHeight="1">
      <c r="G90" s="33" t="s">
        <v>14</v>
      </c>
      <c r="I90" s="33" t="s">
        <v>60</v>
      </c>
      <c r="V90" s="149"/>
    </row>
    <row r="91" spans="24:26" ht="17.1" customHeight="1">
      <c r="X91" s="526"/>
      <c r="Y91" s="41"/>
      <c r="Z91" s="41"/>
    </row>
    <row r="92" spans="1:42" s="596" customFormat="1" ht="270">
      <c r="A92" s="856">
        <v>1</v>
      </c>
      <c r="B92" s="634"/>
      <c r="C92" s="634"/>
      <c r="D92" s="634"/>
      <c r="E92" s="635"/>
      <c r="F92" s="635"/>
      <c r="G92" s="636"/>
      <c r="H92" s="636"/>
      <c r="I92" s="633"/>
      <c r="J92" s="613"/>
      <c r="K92" s="613"/>
      <c r="L92" s="770">
        <f>mergeValue(A92)</f>
        <v>1</v>
      </c>
      <c r="M92" s="513" t="s">
        <v>20</v>
      </c>
      <c r="N92" s="625"/>
      <c r="O92" s="869"/>
      <c r="P92" s="869"/>
      <c r="Q92" s="869"/>
      <c r="R92" s="869"/>
      <c r="S92" s="869"/>
      <c r="T92" s="869"/>
      <c r="U92" s="869"/>
      <c r="V92" s="869"/>
      <c r="W92" s="869"/>
      <c r="X92" s="869"/>
      <c r="Y92" s="869"/>
      <c r="Z92" s="869"/>
      <c r="AA92" s="869"/>
      <c r="AB92" s="869"/>
      <c r="AC92" s="869"/>
      <c r="AD92" s="744" t="s">
        <v>424</v>
      </c>
      <c r="AE92" s="629"/>
      <c r="AF92" s="629"/>
      <c r="AG92" s="629"/>
      <c r="AH92" s="629"/>
      <c r="AI92" s="629"/>
      <c r="AJ92" s="629"/>
      <c r="AK92" s="629"/>
      <c r="AL92" s="629"/>
      <c r="AM92" s="629"/>
      <c r="AN92" s="629"/>
      <c r="AO92" s="629"/>
      <c r="AP92" s="629"/>
    </row>
    <row r="93" spans="1:42" s="596" customFormat="1" ht="371.25">
      <c r="A93" s="856"/>
      <c r="B93" s="856">
        <v>1</v>
      </c>
      <c r="C93" s="634"/>
      <c r="D93" s="634"/>
      <c r="E93" s="637"/>
      <c r="F93" s="636"/>
      <c r="G93" s="636"/>
      <c r="H93" s="636"/>
      <c r="I93" s="619"/>
      <c r="J93" s="614"/>
      <c r="L93" s="770" t="str">
        <f>mergeValue(A93)&amp;"."&amp;mergeValue(B93)</f>
        <v>1.1</v>
      </c>
      <c r="M93" s="602" t="s">
        <v>15</v>
      </c>
      <c r="N93" s="625"/>
      <c r="O93" s="869"/>
      <c r="P93" s="869"/>
      <c r="Q93" s="869"/>
      <c r="R93" s="869"/>
      <c r="S93" s="869"/>
      <c r="T93" s="869"/>
      <c r="U93" s="869"/>
      <c r="V93" s="869"/>
      <c r="W93" s="869"/>
      <c r="X93" s="869"/>
      <c r="Y93" s="869"/>
      <c r="Z93" s="869"/>
      <c r="AA93" s="869"/>
      <c r="AB93" s="869"/>
      <c r="AC93" s="869"/>
      <c r="AD93" s="744" t="s">
        <v>425</v>
      </c>
      <c r="AE93" s="629"/>
      <c r="AF93" s="629"/>
      <c r="AG93" s="629"/>
      <c r="AH93" s="629"/>
      <c r="AI93" s="629"/>
      <c r="AJ93" s="629"/>
      <c r="AK93" s="629"/>
      <c r="AL93" s="629"/>
      <c r="AM93" s="629"/>
      <c r="AN93" s="629"/>
      <c r="AO93" s="629"/>
      <c r="AP93" s="629"/>
    </row>
    <row r="94" spans="1:42" s="596" customFormat="1" ht="409.5">
      <c r="A94" s="856"/>
      <c r="B94" s="856"/>
      <c r="C94" s="856">
        <v>1</v>
      </c>
      <c r="D94" s="634"/>
      <c r="E94" s="637"/>
      <c r="F94" s="636"/>
      <c r="G94" s="636"/>
      <c r="H94" s="636"/>
      <c r="I94" s="643"/>
      <c r="J94" s="614"/>
      <c r="K94" s="599"/>
      <c r="L94" s="770" t="str">
        <f>mergeValue(A94)&amp;"."&amp;mergeValue(B94)&amp;"."&amp;mergeValue(C94)</f>
        <v>1.1.1</v>
      </c>
      <c r="M94" s="603" t="s">
        <v>529</v>
      </c>
      <c r="N94" s="625"/>
      <c r="O94" s="869"/>
      <c r="P94" s="869"/>
      <c r="Q94" s="869"/>
      <c r="R94" s="869"/>
      <c r="S94" s="869"/>
      <c r="T94" s="869"/>
      <c r="U94" s="869"/>
      <c r="V94" s="869"/>
      <c r="W94" s="869"/>
      <c r="X94" s="869"/>
      <c r="Y94" s="869"/>
      <c r="Z94" s="869"/>
      <c r="AA94" s="869"/>
      <c r="AB94" s="869"/>
      <c r="AC94" s="869"/>
      <c r="AD94" s="744" t="s">
        <v>530</v>
      </c>
      <c r="AE94" s="629"/>
      <c r="AF94" s="629"/>
      <c r="AG94" s="629"/>
      <c r="AH94" s="632"/>
      <c r="AI94" s="629"/>
      <c r="AJ94" s="629"/>
      <c r="AK94" s="629"/>
      <c r="AL94" s="629"/>
      <c r="AM94" s="629"/>
      <c r="AN94" s="629"/>
      <c r="AO94" s="629"/>
      <c r="AP94" s="629"/>
    </row>
    <row r="95" spans="1:42" s="596" customFormat="1" ht="409.5">
      <c r="A95" s="856"/>
      <c r="B95" s="856"/>
      <c r="C95" s="856"/>
      <c r="D95" s="856">
        <v>1</v>
      </c>
      <c r="E95" s="637"/>
      <c r="F95" s="636"/>
      <c r="G95" s="636"/>
      <c r="H95" s="866"/>
      <c r="I95" s="614"/>
      <c r="J95" s="614"/>
      <c r="K95" s="599"/>
      <c r="L95" s="770" t="str">
        <f>mergeValue(A95)&amp;"."&amp;mergeValue(B95)&amp;"."&amp;mergeValue(C95)&amp;"."&amp;mergeValue(D95)</f>
        <v>1.1.1.1</v>
      </c>
      <c r="M95" s="604" t="s">
        <v>368</v>
      </c>
      <c r="N95" s="625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744" t="s">
        <v>544</v>
      </c>
      <c r="AE95" s="629"/>
      <c r="AF95" s="629"/>
      <c r="AG95" s="629"/>
      <c r="AH95" s="632"/>
      <c r="AI95" s="629"/>
      <c r="AJ95" s="629"/>
      <c r="AK95" s="629"/>
      <c r="AL95" s="629"/>
      <c r="AM95" s="629"/>
      <c r="AN95" s="629"/>
      <c r="AO95" s="629"/>
      <c r="AP95" s="629"/>
    </row>
    <row r="96" spans="1:42" s="596" customFormat="1" ht="409.5">
      <c r="A96" s="856"/>
      <c r="B96" s="856"/>
      <c r="C96" s="856"/>
      <c r="D96" s="856"/>
      <c r="E96" s="857" t="s">
        <v>79</v>
      </c>
      <c r="F96" s="634"/>
      <c r="G96" s="636"/>
      <c r="H96" s="866"/>
      <c r="I96" s="866"/>
      <c r="J96" s="643"/>
      <c r="K96" s="599"/>
      <c r="L96" s="770" t="str">
        <f>mergeValue(A96)&amp;"."&amp;mergeValue(B96)&amp;"."&amp;mergeValue(C96)&amp;"."&amp;mergeValue(D96)&amp;"."&amp;mergeValue(E96)</f>
        <v>1.1.1.1.1</v>
      </c>
      <c r="M96" s="609" t="s">
        <v>9</v>
      </c>
      <c r="N96" s="626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1"/>
      <c r="AD96" s="744" t="s">
        <v>426</v>
      </c>
      <c r="AE96" s="629"/>
      <c r="AF96" s="632" t="str">
        <f>strCheckUnique(AG96:AG100)</f>
        <v/>
      </c>
      <c r="AG96" s="629"/>
      <c r="AH96" s="632"/>
      <c r="AI96" s="629"/>
      <c r="AJ96" s="629"/>
      <c r="AK96" s="629"/>
      <c r="AL96" s="629"/>
      <c r="AM96" s="629"/>
      <c r="AN96" s="629"/>
      <c r="AO96" s="629"/>
      <c r="AP96" s="629"/>
    </row>
    <row r="97" spans="1:42" s="596" customFormat="1" ht="66" customHeight="1">
      <c r="A97" s="856"/>
      <c r="B97" s="856"/>
      <c r="C97" s="856"/>
      <c r="D97" s="856"/>
      <c r="E97" s="857"/>
      <c r="F97" s="856">
        <v>1</v>
      </c>
      <c r="G97" s="634"/>
      <c r="H97" s="866"/>
      <c r="I97" s="866"/>
      <c r="J97" s="866"/>
      <c r="K97" s="643"/>
      <c r="L97" s="770" t="str">
        <f>mergeValue(A97)&amp;"."&amp;mergeValue(B97)&amp;"."&amp;mergeValue(C97)&amp;"."&amp;mergeValue(D97)&amp;"."&amp;mergeValue(E97)&amp;"."&amp;mergeValue(F97)</f>
        <v>1.1.1.1.1.1</v>
      </c>
      <c r="M97" s="650"/>
      <c r="N97" s="873"/>
      <c r="O97" s="616"/>
      <c r="P97" s="782"/>
      <c r="Q97" s="782"/>
      <c r="R97" s="782"/>
      <c r="S97" s="616"/>
      <c r="T97" s="616"/>
      <c r="U97" s="616"/>
      <c r="V97" s="616"/>
      <c r="W97" s="616"/>
      <c r="X97" s="616"/>
      <c r="Y97" s="861"/>
      <c r="Z97" s="876" t="s">
        <v>71</v>
      </c>
      <c r="AA97" s="861"/>
      <c r="AB97" s="876" t="s">
        <v>72</v>
      </c>
      <c r="AC97" s="624"/>
      <c r="AD97" s="844" t="s">
        <v>592</v>
      </c>
      <c r="AE97" s="629" t="str">
        <f>strCheckDate(O98:AC98)</f>
        <v/>
      </c>
      <c r="AF97" s="629"/>
      <c r="AG97" s="632" t="str">
        <f>IF(M97="","",M97)</f>
        <v/>
      </c>
      <c r="AH97" s="632"/>
      <c r="AI97" s="632"/>
      <c r="AJ97" s="632"/>
      <c r="AK97" s="629"/>
      <c r="AL97" s="629"/>
      <c r="AM97" s="629"/>
      <c r="AN97" s="629"/>
      <c r="AO97" s="629"/>
      <c r="AP97" s="629"/>
    </row>
    <row r="98" spans="1:42" s="596" customFormat="1" ht="14.25" customHeight="1" hidden="1">
      <c r="A98" s="856"/>
      <c r="B98" s="856"/>
      <c r="C98" s="856"/>
      <c r="D98" s="856"/>
      <c r="E98" s="857"/>
      <c r="F98" s="856"/>
      <c r="G98" s="634"/>
      <c r="H98" s="866"/>
      <c r="I98" s="866"/>
      <c r="J98" s="866"/>
      <c r="K98" s="643"/>
      <c r="L98" s="608"/>
      <c r="M98" s="646"/>
      <c r="N98" s="873"/>
      <c r="O98" s="630"/>
      <c r="P98" s="630"/>
      <c r="Q98" s="627"/>
      <c r="R98" s="628" t="str">
        <f>Y97&amp;"-"&amp;AA97</f>
        <v>-</v>
      </c>
      <c r="S98" s="628"/>
      <c r="T98" s="628"/>
      <c r="U98" s="628"/>
      <c r="V98" s="628"/>
      <c r="W98" s="628"/>
      <c r="X98" s="628"/>
      <c r="Y98" s="861"/>
      <c r="Z98" s="876"/>
      <c r="AA98" s="870"/>
      <c r="AB98" s="876"/>
      <c r="AC98" s="624"/>
      <c r="AD98" s="858"/>
      <c r="AE98" s="629"/>
      <c r="AF98" s="629"/>
      <c r="AG98" s="629"/>
      <c r="AH98" s="632"/>
      <c r="AI98" s="629"/>
      <c r="AJ98" s="629"/>
      <c r="AK98" s="629"/>
      <c r="AL98" s="629"/>
      <c r="AM98" s="629"/>
      <c r="AN98" s="629"/>
      <c r="AO98" s="629"/>
      <c r="AP98" s="629"/>
    </row>
    <row r="99" spans="1:42" s="596" customFormat="1" ht="14.25" customHeight="1" hidden="1">
      <c r="A99" s="856"/>
      <c r="B99" s="856"/>
      <c r="C99" s="856"/>
      <c r="D99" s="856"/>
      <c r="E99" s="857"/>
      <c r="F99" s="856"/>
      <c r="G99" s="634"/>
      <c r="H99" s="866"/>
      <c r="I99" s="866"/>
      <c r="J99" s="866"/>
      <c r="K99" s="643"/>
      <c r="L99" s="600"/>
      <c r="M99" s="611"/>
      <c r="N99" s="617"/>
      <c r="O99" s="601"/>
      <c r="P99" s="601"/>
      <c r="Q99" s="601"/>
      <c r="R99" s="601"/>
      <c r="S99" s="601"/>
      <c r="T99" s="601"/>
      <c r="U99" s="601"/>
      <c r="V99" s="601"/>
      <c r="W99" s="601"/>
      <c r="X99" s="601"/>
      <c r="Y99" s="622"/>
      <c r="Z99" s="618"/>
      <c r="AA99" s="618"/>
      <c r="AB99" s="618"/>
      <c r="AC99" s="615"/>
      <c r="AD99" s="858"/>
      <c r="AE99" s="629"/>
      <c r="AF99" s="629"/>
      <c r="AG99" s="629"/>
      <c r="AH99" s="632"/>
      <c r="AI99" s="629"/>
      <c r="AJ99" s="629"/>
      <c r="AK99" s="629"/>
      <c r="AL99" s="629"/>
      <c r="AM99" s="629"/>
      <c r="AN99" s="629"/>
      <c r="AO99" s="629"/>
      <c r="AP99" s="629"/>
    </row>
    <row r="100" spans="1:42" s="595" customFormat="1" ht="15" customHeight="1">
      <c r="A100" s="856"/>
      <c r="B100" s="856"/>
      <c r="C100" s="856"/>
      <c r="D100" s="856"/>
      <c r="E100" s="857"/>
      <c r="F100" s="638"/>
      <c r="G100" s="636"/>
      <c r="H100" s="866"/>
      <c r="I100" s="866"/>
      <c r="J100" s="643"/>
      <c r="K100" s="620"/>
      <c r="L100" s="600"/>
      <c r="M100" s="610" t="s">
        <v>369</v>
      </c>
      <c r="N100" s="617"/>
      <c r="O100" s="601"/>
      <c r="P100" s="601"/>
      <c r="Q100" s="601"/>
      <c r="R100" s="601"/>
      <c r="S100" s="601"/>
      <c r="T100" s="601"/>
      <c r="U100" s="601"/>
      <c r="V100" s="601"/>
      <c r="W100" s="601"/>
      <c r="X100" s="601"/>
      <c r="Y100" s="622"/>
      <c r="Z100" s="618"/>
      <c r="AA100" s="618"/>
      <c r="AB100" s="618"/>
      <c r="AC100" s="615"/>
      <c r="AD100" s="845"/>
      <c r="AE100" s="631"/>
      <c r="AF100" s="631"/>
      <c r="AG100" s="631"/>
      <c r="AH100" s="632"/>
      <c r="AI100" s="631"/>
      <c r="AJ100" s="629"/>
      <c r="AK100" s="629"/>
      <c r="AL100" s="631"/>
      <c r="AM100" s="631"/>
      <c r="AN100" s="631"/>
      <c r="AO100" s="631"/>
      <c r="AP100" s="631"/>
    </row>
    <row r="101" spans="1:42" s="595" customFormat="1" ht="14.25">
      <c r="A101" s="856"/>
      <c r="B101" s="856"/>
      <c r="C101" s="856"/>
      <c r="D101" s="856"/>
      <c r="E101" s="637"/>
      <c r="F101" s="638"/>
      <c r="G101" s="636"/>
      <c r="H101" s="866"/>
      <c r="I101" s="598"/>
      <c r="J101" s="598"/>
      <c r="K101" s="620"/>
      <c r="L101" s="600"/>
      <c r="M101" s="607" t="s">
        <v>12</v>
      </c>
      <c r="N101" s="617"/>
      <c r="O101" s="601"/>
      <c r="P101" s="601"/>
      <c r="Q101" s="601"/>
      <c r="R101" s="601"/>
      <c r="S101" s="601"/>
      <c r="T101" s="601"/>
      <c r="U101" s="601"/>
      <c r="V101" s="601"/>
      <c r="W101" s="601"/>
      <c r="X101" s="601"/>
      <c r="Y101" s="622"/>
      <c r="Z101" s="618"/>
      <c r="AA101" s="618"/>
      <c r="AB101" s="617"/>
      <c r="AC101" s="618"/>
      <c r="AD101" s="615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</row>
    <row r="102" spans="1:42" s="595" customFormat="1" ht="14.25">
      <c r="A102" s="856"/>
      <c r="B102" s="856"/>
      <c r="C102" s="856"/>
      <c r="D102" s="639"/>
      <c r="E102" s="639"/>
      <c r="F102" s="640"/>
      <c r="G102" s="639"/>
      <c r="H102" s="636"/>
      <c r="I102" s="620"/>
      <c r="J102" s="598"/>
      <c r="K102" s="613"/>
      <c r="L102" s="600"/>
      <c r="M102" s="606" t="s">
        <v>370</v>
      </c>
      <c r="N102" s="605"/>
      <c r="O102" s="601"/>
      <c r="P102" s="601"/>
      <c r="Q102" s="601"/>
      <c r="R102" s="601"/>
      <c r="S102" s="601"/>
      <c r="T102" s="601"/>
      <c r="U102" s="601"/>
      <c r="V102" s="601"/>
      <c r="W102" s="601"/>
      <c r="X102" s="601"/>
      <c r="Y102" s="622"/>
      <c r="Z102" s="618"/>
      <c r="AA102" s="618"/>
      <c r="AB102" s="617"/>
      <c r="AC102" s="618"/>
      <c r="AD102" s="615"/>
      <c r="AE102" s="631"/>
      <c r="AF102" s="631"/>
      <c r="AG102" s="631"/>
      <c r="AH102" s="631"/>
      <c r="AI102" s="631"/>
      <c r="AJ102" s="631"/>
      <c r="AK102" s="631"/>
      <c r="AL102" s="631"/>
      <c r="AM102" s="631"/>
      <c r="AN102" s="631"/>
      <c r="AO102" s="631"/>
      <c r="AP102" s="631"/>
    </row>
    <row r="103" spans="1:42" s="595" customFormat="1" ht="14.25">
      <c r="A103" s="856"/>
      <c r="B103" s="856"/>
      <c r="C103" s="639"/>
      <c r="D103" s="639"/>
      <c r="E103" s="639"/>
      <c r="F103" s="640"/>
      <c r="G103" s="639"/>
      <c r="H103" s="636"/>
      <c r="I103" s="620"/>
      <c r="J103" s="598"/>
      <c r="K103" s="613"/>
      <c r="L103" s="600"/>
      <c r="M103" s="605" t="s">
        <v>349</v>
      </c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22"/>
      <c r="Z103" s="618"/>
      <c r="AA103" s="618"/>
      <c r="AB103" s="617"/>
      <c r="AC103" s="618"/>
      <c r="AD103" s="615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</row>
    <row r="104" spans="1:42" s="595" customFormat="1" ht="14.25">
      <c r="A104" s="856"/>
      <c r="B104" s="639"/>
      <c r="C104" s="639"/>
      <c r="D104" s="639"/>
      <c r="E104" s="639"/>
      <c r="F104" s="640"/>
      <c r="G104" s="639"/>
      <c r="H104" s="636"/>
      <c r="I104" s="620"/>
      <c r="J104" s="598"/>
      <c r="K104" s="613"/>
      <c r="L104" s="600"/>
      <c r="M104" s="612" t="s">
        <v>18</v>
      </c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22"/>
      <c r="Z104" s="618"/>
      <c r="AA104" s="618"/>
      <c r="AB104" s="617"/>
      <c r="AC104" s="618"/>
      <c r="AD104" s="615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</row>
    <row r="105" spans="1:42" s="595" customFormat="1" ht="14.25">
      <c r="A105" s="634"/>
      <c r="B105" s="641"/>
      <c r="C105" s="641"/>
      <c r="D105" s="641"/>
      <c r="E105" s="642"/>
      <c r="F105" s="641"/>
      <c r="G105" s="636"/>
      <c r="H105" s="636"/>
      <c r="I105" s="619"/>
      <c r="J105" s="598"/>
      <c r="K105" s="643"/>
      <c r="L105" s="600"/>
      <c r="M105" s="648" t="s">
        <v>276</v>
      </c>
      <c r="N105" s="605"/>
      <c r="O105" s="605"/>
      <c r="P105" s="605"/>
      <c r="Q105" s="605"/>
      <c r="R105" s="605"/>
      <c r="S105" s="605"/>
      <c r="T105" s="605"/>
      <c r="U105" s="605"/>
      <c r="V105" s="605"/>
      <c r="W105" s="605"/>
      <c r="X105" s="605"/>
      <c r="Y105" s="622"/>
      <c r="Z105" s="618"/>
      <c r="AA105" s="618"/>
      <c r="AB105" s="617"/>
      <c r="AC105" s="618"/>
      <c r="AD105" s="615"/>
      <c r="AE105" s="631"/>
      <c r="AF105" s="631"/>
      <c r="AG105" s="631"/>
      <c r="AH105" s="631"/>
      <c r="AI105" s="631"/>
      <c r="AJ105" s="631"/>
      <c r="AK105" s="631"/>
      <c r="AL105" s="631"/>
      <c r="AM105" s="631"/>
      <c r="AN105" s="631"/>
      <c r="AO105" s="631"/>
      <c r="AP105" s="631"/>
    </row>
    <row r="106" spans="1:42" s="596" customFormat="1" ht="66" customHeight="1">
      <c r="A106" s="34"/>
      <c r="B106" s="34"/>
      <c r="C106" s="34"/>
      <c r="D106" s="34"/>
      <c r="E106" s="34"/>
      <c r="F106" s="34"/>
      <c r="G106" s="634">
        <v>1</v>
      </c>
      <c r="H106" s="163"/>
      <c r="I106" s="164"/>
      <c r="J106" s="56"/>
      <c r="K106" s="643"/>
      <c r="L106" s="645">
        <v>2</v>
      </c>
      <c r="M106" s="520"/>
      <c r="N106" s="647"/>
      <c r="O106" s="616"/>
      <c r="P106" s="616"/>
      <c r="Q106" s="616"/>
      <c r="R106" s="616"/>
      <c r="S106" s="616"/>
      <c r="T106" s="616"/>
      <c r="U106" s="616"/>
      <c r="V106" s="616"/>
      <c r="W106" s="616"/>
      <c r="X106" s="616"/>
      <c r="Y106" s="597"/>
      <c r="Z106" s="594" t="s">
        <v>72</v>
      </c>
      <c r="AA106" s="624"/>
      <c r="AB106" s="237"/>
      <c r="AC106" s="624"/>
      <c r="AD106" s="644"/>
      <c r="AE106" s="629"/>
      <c r="AF106" s="629"/>
      <c r="AG106" s="632"/>
      <c r="AH106" s="632"/>
      <c r="AI106" s="632"/>
      <c r="AJ106" s="632"/>
      <c r="AK106" s="629"/>
      <c r="AL106" s="629"/>
      <c r="AM106" s="629"/>
      <c r="AN106" s="629"/>
      <c r="AO106" s="629"/>
      <c r="AP106" s="629"/>
    </row>
    <row r="107" ht="17.1" customHeight="1" hidden="1"/>
    <row r="108" ht="17.1" customHeight="1" hidden="1"/>
    <row r="109" spans="7:21" s="33" customFormat="1" ht="17.1" customHeight="1" hidden="1">
      <c r="G109" s="33" t="s">
        <v>14</v>
      </c>
      <c r="I109" s="33" t="s">
        <v>61</v>
      </c>
      <c r="U109" s="149"/>
    </row>
    <row r="110" spans="20:21" ht="17.1" customHeight="1" hidden="1">
      <c r="T110" s="95"/>
      <c r="U110" s="41"/>
    </row>
    <row r="111" spans="7:35" ht="16.5" customHeight="1" hidden="1">
      <c r="G111" s="146"/>
      <c r="H111" s="146"/>
      <c r="I111" s="146"/>
      <c r="J111" s="146"/>
      <c r="K111" s="146"/>
      <c r="L111" s="170" t="s">
        <v>79</v>
      </c>
      <c r="M111" s="166" t="s">
        <v>20</v>
      </c>
      <c r="N111" s="171"/>
      <c r="O111" s="932"/>
      <c r="P111" s="927"/>
      <c r="Q111" s="927"/>
      <c r="R111" s="927"/>
      <c r="S111" s="927"/>
      <c r="T111" s="927"/>
      <c r="U111" s="927"/>
      <c r="V111" s="933"/>
      <c r="W111" s="154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</row>
    <row r="112" spans="7:35" s="34" customFormat="1" ht="15" customHeight="1" hidden="1">
      <c r="G112" s="145"/>
      <c r="H112" s="144"/>
      <c r="I112" s="144"/>
      <c r="J112" s="147"/>
      <c r="L112" s="136" t="s">
        <v>262</v>
      </c>
      <c r="M112" s="126" t="s">
        <v>15</v>
      </c>
      <c r="N112" s="222"/>
      <c r="O112" s="932"/>
      <c r="P112" s="927"/>
      <c r="Q112" s="927"/>
      <c r="R112" s="927"/>
      <c r="S112" s="927"/>
      <c r="T112" s="927"/>
      <c r="U112" s="927"/>
      <c r="V112" s="933"/>
      <c r="W112" s="154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</row>
    <row r="113" spans="7:35" s="34" customFormat="1" ht="15" customHeight="1" hidden="1">
      <c r="G113" s="145"/>
      <c r="H113" s="144"/>
      <c r="I113" s="144"/>
      <c r="J113" s="147"/>
      <c r="L113" s="136" t="s">
        <v>7</v>
      </c>
      <c r="M113" s="127" t="s">
        <v>6</v>
      </c>
      <c r="N113" s="223"/>
      <c r="O113" s="932"/>
      <c r="P113" s="927"/>
      <c r="Q113" s="927"/>
      <c r="R113" s="927"/>
      <c r="S113" s="927"/>
      <c r="T113" s="927"/>
      <c r="U113" s="927"/>
      <c r="V113" s="933"/>
      <c r="W113" s="154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</row>
    <row r="114" spans="7:35" s="34" customFormat="1" ht="15" customHeight="1" hidden="1">
      <c r="G114" s="145"/>
      <c r="H114" s="144"/>
      <c r="I114" s="144"/>
      <c r="J114" s="147"/>
      <c r="L114" s="136" t="s">
        <v>10</v>
      </c>
      <c r="M114" s="128" t="s">
        <v>22</v>
      </c>
      <c r="N114" s="224"/>
      <c r="O114" s="932"/>
      <c r="P114" s="927"/>
      <c r="Q114" s="927"/>
      <c r="R114" s="927"/>
      <c r="S114" s="927"/>
      <c r="T114" s="927"/>
      <c r="U114" s="927"/>
      <c r="V114" s="933"/>
      <c r="W114" s="154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</row>
    <row r="115" spans="7:35" s="34" customFormat="1" ht="24.95" customHeight="1" hidden="1">
      <c r="G115" s="146"/>
      <c r="H115" s="144"/>
      <c r="I115" s="895"/>
      <c r="J115" s="147"/>
      <c r="L115" s="136"/>
      <c r="M115" s="138"/>
      <c r="N115" s="157"/>
      <c r="O115" s="233"/>
      <c r="P115" s="219"/>
      <c r="Q115" s="219"/>
      <c r="R115" s="219"/>
      <c r="S115" s="219"/>
      <c r="T115" s="219"/>
      <c r="U115" s="219"/>
      <c r="V115" s="220"/>
      <c r="W115" s="15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</row>
    <row r="116" spans="7:35" s="34" customFormat="1" ht="15" customHeight="1" hidden="1">
      <c r="G116" s="148"/>
      <c r="H116" s="144"/>
      <c r="I116" s="895"/>
      <c r="J116" s="896"/>
      <c r="L116" s="136" t="s">
        <v>19</v>
      </c>
      <c r="M116" s="139" t="s">
        <v>9</v>
      </c>
      <c r="N116" s="221"/>
      <c r="O116" s="939"/>
      <c r="P116" s="940"/>
      <c r="Q116" s="940"/>
      <c r="R116" s="940"/>
      <c r="S116" s="940"/>
      <c r="T116" s="940"/>
      <c r="U116" s="940"/>
      <c r="V116" s="941"/>
      <c r="W116" s="154"/>
      <c r="X116" s="246"/>
      <c r="Y116" s="259" t="str">
        <f>strCheckUnique(Z116:Z119)</f>
        <v/>
      </c>
      <c r="Z116" s="246"/>
      <c r="AA116" s="259"/>
      <c r="AB116" s="246"/>
      <c r="AC116" s="246"/>
      <c r="AD116" s="246"/>
      <c r="AE116" s="246"/>
      <c r="AF116" s="246"/>
      <c r="AG116" s="246"/>
      <c r="AH116" s="246"/>
      <c r="AI116" s="246"/>
    </row>
    <row r="117" spans="7:35" s="34" customFormat="1" ht="17.1" customHeight="1" hidden="1">
      <c r="G117" s="148"/>
      <c r="H117" s="144">
        <v>1</v>
      </c>
      <c r="I117" s="895"/>
      <c r="J117" s="896"/>
      <c r="K117" s="165"/>
      <c r="L117" s="137"/>
      <c r="M117" s="140"/>
      <c r="N117" s="167"/>
      <c r="O117" s="158"/>
      <c r="P117" s="158"/>
      <c r="Q117" s="158"/>
      <c r="R117" s="937"/>
      <c r="S117" s="963" t="s">
        <v>71</v>
      </c>
      <c r="T117" s="937"/>
      <c r="U117" s="924" t="s">
        <v>72</v>
      </c>
      <c r="V117" s="151"/>
      <c r="W117" s="154"/>
      <c r="X117" s="246" t="str">
        <f>strCheckDate(O118:V118)</f>
        <v/>
      </c>
      <c r="Y117" s="259"/>
      <c r="Z117" s="259" t="str">
        <f>IF(M117="","",M117)</f>
        <v/>
      </c>
      <c r="AA117" s="259"/>
      <c r="AB117" s="259"/>
      <c r="AC117" s="259"/>
      <c r="AD117" s="246"/>
      <c r="AE117" s="246"/>
      <c r="AF117" s="246"/>
      <c r="AG117" s="246"/>
      <c r="AH117" s="246"/>
      <c r="AI117" s="246"/>
    </row>
    <row r="118" spans="7:35" s="34" customFormat="1" ht="0.2" customHeight="1" hidden="1">
      <c r="G118" s="148"/>
      <c r="H118" s="144"/>
      <c r="I118" s="895"/>
      <c r="J118" s="896"/>
      <c r="K118" s="165"/>
      <c r="L118" s="160"/>
      <c r="M118" s="167"/>
      <c r="N118" s="167"/>
      <c r="O118" s="167"/>
      <c r="P118" s="167"/>
      <c r="Q118" s="245" t="str">
        <f>R117&amp;"-"&amp;T117</f>
        <v>-</v>
      </c>
      <c r="R118" s="938"/>
      <c r="S118" s="964"/>
      <c r="T118" s="938"/>
      <c r="U118" s="925"/>
      <c r="V118" s="151"/>
      <c r="W118" s="15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</row>
    <row r="119" spans="7:35" ht="15" customHeight="1" hidden="1">
      <c r="G119" s="148"/>
      <c r="H119" s="146"/>
      <c r="I119" s="895"/>
      <c r="J119" s="896"/>
      <c r="K119" s="146"/>
      <c r="L119" s="82"/>
      <c r="M119" s="142" t="s">
        <v>25</v>
      </c>
      <c r="N119" s="142"/>
      <c r="O119" s="142"/>
      <c r="P119" s="142"/>
      <c r="Q119" s="142"/>
      <c r="R119" s="142"/>
      <c r="S119" s="142"/>
      <c r="T119" s="142"/>
      <c r="U119" s="228"/>
      <c r="V119" s="125"/>
      <c r="W119" s="152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</row>
    <row r="120" spans="7:35" ht="15" customHeight="1" hidden="1">
      <c r="G120" s="146"/>
      <c r="H120" s="146"/>
      <c r="I120" s="895"/>
      <c r="J120" s="56"/>
      <c r="K120" s="146"/>
      <c r="L120" s="82"/>
      <c r="M120" s="141" t="s">
        <v>12</v>
      </c>
      <c r="N120" s="141"/>
      <c r="O120" s="141"/>
      <c r="P120" s="141"/>
      <c r="Q120" s="141"/>
      <c r="R120" s="141"/>
      <c r="S120" s="141"/>
      <c r="T120" s="141"/>
      <c r="U120" s="229"/>
      <c r="V120" s="125"/>
      <c r="W120" s="153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</row>
    <row r="121" spans="7:35" ht="15" customHeight="1" hidden="1">
      <c r="G121" s="145"/>
      <c r="H121" s="146"/>
      <c r="I121" s="146"/>
      <c r="J121" s="56"/>
      <c r="K121" s="146"/>
      <c r="L121" s="82"/>
      <c r="M121" s="131"/>
      <c r="N121" s="131"/>
      <c r="O121" s="131"/>
      <c r="P121" s="131"/>
      <c r="Q121" s="131"/>
      <c r="R121" s="131"/>
      <c r="S121" s="131"/>
      <c r="T121" s="131"/>
      <c r="U121" s="225"/>
      <c r="V121" s="125"/>
      <c r="W121" s="153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</row>
    <row r="122" spans="7:35" ht="15" customHeight="1" hidden="1">
      <c r="G122" s="145"/>
      <c r="H122" s="146"/>
      <c r="I122" s="146"/>
      <c r="J122" s="56"/>
      <c r="K122" s="146"/>
      <c r="L122" s="82"/>
      <c r="M122" s="130" t="s">
        <v>16</v>
      </c>
      <c r="N122" s="130"/>
      <c r="O122" s="130"/>
      <c r="P122" s="130"/>
      <c r="Q122" s="130"/>
      <c r="R122" s="130"/>
      <c r="S122" s="130"/>
      <c r="T122" s="130"/>
      <c r="U122" s="226"/>
      <c r="V122" s="125"/>
      <c r="W122" s="153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</row>
    <row r="123" spans="7:35" ht="15" customHeight="1" hidden="1">
      <c r="G123" s="145"/>
      <c r="H123" s="146"/>
      <c r="I123" s="146"/>
      <c r="J123" s="56"/>
      <c r="K123" s="146"/>
      <c r="L123" s="82"/>
      <c r="M123" s="129" t="s">
        <v>17</v>
      </c>
      <c r="N123" s="129"/>
      <c r="O123" s="129"/>
      <c r="P123" s="129"/>
      <c r="Q123" s="129"/>
      <c r="R123" s="129"/>
      <c r="S123" s="129"/>
      <c r="T123" s="129"/>
      <c r="U123" s="227"/>
      <c r="V123" s="125"/>
      <c r="W123" s="153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</row>
    <row r="124" spans="7:35" ht="15" customHeight="1" hidden="1">
      <c r="G124" s="145"/>
      <c r="H124" s="146"/>
      <c r="I124" s="146"/>
      <c r="J124" s="56"/>
      <c r="K124" s="146"/>
      <c r="L124" s="82"/>
      <c r="M124" s="143" t="s">
        <v>18</v>
      </c>
      <c r="N124" s="143"/>
      <c r="O124" s="143"/>
      <c r="P124" s="143"/>
      <c r="Q124" s="143"/>
      <c r="R124" s="143"/>
      <c r="S124" s="143"/>
      <c r="T124" s="143"/>
      <c r="U124" s="230"/>
      <c r="V124" s="125"/>
      <c r="W124" s="153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</row>
    <row r="125" spans="24:34" ht="17.1" customHeight="1" hidden="1"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</row>
    <row r="126" spans="7:34" s="33" customFormat="1" ht="17.1" customHeight="1" hidden="1">
      <c r="G126" s="33" t="s">
        <v>14</v>
      </c>
      <c r="I126" s="33" t="s">
        <v>164</v>
      </c>
      <c r="V126" s="149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</row>
    <row r="127" spans="20:34" ht="17.1" customHeight="1" hidden="1">
      <c r="T127" s="95"/>
      <c r="U127" s="41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</row>
    <row r="128" spans="7:35" ht="16.5" customHeight="1" hidden="1">
      <c r="G128" s="146"/>
      <c r="H128" s="146"/>
      <c r="I128" s="146"/>
      <c r="J128" s="146"/>
      <c r="K128" s="146"/>
      <c r="L128" s="170" t="s">
        <v>79</v>
      </c>
      <c r="M128" s="166" t="s">
        <v>20</v>
      </c>
      <c r="N128" s="171"/>
      <c r="O128" s="932"/>
      <c r="P128" s="927"/>
      <c r="Q128" s="927"/>
      <c r="R128" s="927"/>
      <c r="S128" s="927"/>
      <c r="T128" s="927"/>
      <c r="U128" s="927"/>
      <c r="V128" s="933"/>
      <c r="W128" s="154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</row>
    <row r="129" spans="7:35" s="34" customFormat="1" ht="15" customHeight="1" hidden="1">
      <c r="G129" s="145"/>
      <c r="H129" s="144"/>
      <c r="I129" s="144"/>
      <c r="J129" s="147"/>
      <c r="L129" s="136" t="s">
        <v>262</v>
      </c>
      <c r="M129" s="126" t="s">
        <v>15</v>
      </c>
      <c r="N129" s="222"/>
      <c r="O129" s="932"/>
      <c r="P129" s="927"/>
      <c r="Q129" s="927"/>
      <c r="R129" s="927"/>
      <c r="S129" s="927"/>
      <c r="T129" s="927"/>
      <c r="U129" s="927"/>
      <c r="V129" s="933"/>
      <c r="W129" s="154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</row>
    <row r="130" spans="7:35" s="34" customFormat="1" ht="15" customHeight="1" hidden="1">
      <c r="G130" s="145"/>
      <c r="H130" s="144"/>
      <c r="I130" s="144"/>
      <c r="J130" s="147"/>
      <c r="L130" s="136" t="s">
        <v>7</v>
      </c>
      <c r="M130" s="127" t="s">
        <v>6</v>
      </c>
      <c r="N130" s="223"/>
      <c r="O130" s="932"/>
      <c r="P130" s="927"/>
      <c r="Q130" s="927"/>
      <c r="R130" s="927"/>
      <c r="S130" s="927"/>
      <c r="T130" s="927"/>
      <c r="U130" s="927"/>
      <c r="V130" s="933"/>
      <c r="W130" s="154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</row>
    <row r="131" spans="7:35" s="34" customFormat="1" ht="15" customHeight="1" hidden="1">
      <c r="G131" s="145"/>
      <c r="H131" s="144"/>
      <c r="I131" s="144"/>
      <c r="J131" s="147"/>
      <c r="L131" s="136" t="s">
        <v>10</v>
      </c>
      <c r="M131" s="128" t="s">
        <v>22</v>
      </c>
      <c r="N131" s="224"/>
      <c r="O131" s="932"/>
      <c r="P131" s="927"/>
      <c r="Q131" s="927"/>
      <c r="R131" s="927"/>
      <c r="S131" s="927"/>
      <c r="T131" s="927"/>
      <c r="U131" s="927"/>
      <c r="V131" s="933"/>
      <c r="W131" s="154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</row>
    <row r="132" spans="7:35" s="34" customFormat="1" ht="24.95" customHeight="1" hidden="1">
      <c r="G132" s="146"/>
      <c r="H132" s="144"/>
      <c r="I132" s="895"/>
      <c r="J132" s="147"/>
      <c r="L132" s="136"/>
      <c r="M132" s="138"/>
      <c r="N132" s="157"/>
      <c r="O132" s="233"/>
      <c r="P132" s="219"/>
      <c r="Q132" s="219"/>
      <c r="R132" s="219"/>
      <c r="S132" s="219"/>
      <c r="T132" s="219"/>
      <c r="U132" s="219"/>
      <c r="V132" s="220"/>
      <c r="W132" s="15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</row>
    <row r="133" spans="7:35" s="34" customFormat="1" ht="15" customHeight="1" hidden="1">
      <c r="G133" s="148"/>
      <c r="H133" s="144"/>
      <c r="I133" s="895"/>
      <c r="J133" s="896"/>
      <c r="L133" s="136" t="s">
        <v>19</v>
      </c>
      <c r="M133" s="139" t="s">
        <v>9</v>
      </c>
      <c r="N133" s="221"/>
      <c r="O133" s="939"/>
      <c r="P133" s="940"/>
      <c r="Q133" s="940"/>
      <c r="R133" s="940"/>
      <c r="S133" s="940"/>
      <c r="T133" s="940"/>
      <c r="U133" s="940"/>
      <c r="V133" s="941"/>
      <c r="W133" s="154"/>
      <c r="X133" s="246"/>
      <c r="Y133" s="259" t="str">
        <f>strCheckUnique(Z133:Z136)</f>
        <v/>
      </c>
      <c r="Z133" s="246"/>
      <c r="AA133" s="259"/>
      <c r="AB133" s="246"/>
      <c r="AC133" s="246"/>
      <c r="AD133" s="246"/>
      <c r="AE133" s="246"/>
      <c r="AF133" s="246"/>
      <c r="AG133" s="246"/>
      <c r="AH133" s="246"/>
      <c r="AI133" s="246"/>
    </row>
    <row r="134" spans="7:35" s="34" customFormat="1" ht="17.1" customHeight="1" hidden="1">
      <c r="G134" s="148"/>
      <c r="H134" s="144">
        <v>1</v>
      </c>
      <c r="I134" s="895"/>
      <c r="J134" s="896"/>
      <c r="K134" s="165"/>
      <c r="L134" s="137"/>
      <c r="M134" s="140"/>
      <c r="N134" s="167"/>
      <c r="O134" s="158"/>
      <c r="P134" s="158"/>
      <c r="Q134" s="158"/>
      <c r="R134" s="937"/>
      <c r="S134" s="963" t="s">
        <v>71</v>
      </c>
      <c r="T134" s="937"/>
      <c r="U134" s="924" t="s">
        <v>72</v>
      </c>
      <c r="V134" s="151"/>
      <c r="W134" s="154"/>
      <c r="X134" s="246" t="str">
        <f>strCheckDate(O135:V135)</f>
        <v/>
      </c>
      <c r="Y134" s="259"/>
      <c r="Z134" s="259" t="str">
        <f>IF(M134="","",M134)</f>
        <v/>
      </c>
      <c r="AA134" s="259"/>
      <c r="AB134" s="259"/>
      <c r="AC134" s="259"/>
      <c r="AD134" s="246"/>
      <c r="AE134" s="246"/>
      <c r="AF134" s="246"/>
      <c r="AG134" s="246"/>
      <c r="AH134" s="246"/>
      <c r="AI134" s="246"/>
    </row>
    <row r="135" spans="7:35" s="34" customFormat="1" ht="0.2" customHeight="1" hidden="1">
      <c r="G135" s="148"/>
      <c r="H135" s="144"/>
      <c r="I135" s="895"/>
      <c r="J135" s="896"/>
      <c r="K135" s="165"/>
      <c r="L135" s="160"/>
      <c r="M135" s="167"/>
      <c r="N135" s="167"/>
      <c r="O135" s="167"/>
      <c r="P135" s="167"/>
      <c r="Q135" s="245" t="str">
        <f>R134&amp;"-"&amp;T134</f>
        <v>-</v>
      </c>
      <c r="R135" s="938"/>
      <c r="S135" s="964"/>
      <c r="T135" s="938"/>
      <c r="U135" s="925"/>
      <c r="V135" s="151"/>
      <c r="W135" s="15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</row>
    <row r="136" spans="7:35" ht="15" customHeight="1" hidden="1">
      <c r="G136" s="148"/>
      <c r="H136" s="146"/>
      <c r="I136" s="895"/>
      <c r="J136" s="896"/>
      <c r="K136" s="146"/>
      <c r="L136" s="82"/>
      <c r="M136" s="142" t="s">
        <v>25</v>
      </c>
      <c r="N136" s="142"/>
      <c r="O136" s="142"/>
      <c r="P136" s="142"/>
      <c r="Q136" s="142"/>
      <c r="R136" s="142"/>
      <c r="S136" s="142"/>
      <c r="T136" s="142"/>
      <c r="U136" s="228"/>
      <c r="V136" s="125"/>
      <c r="W136" s="152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</row>
    <row r="137" spans="7:35" ht="15" customHeight="1" hidden="1">
      <c r="G137" s="146"/>
      <c r="H137" s="146"/>
      <c r="I137" s="895"/>
      <c r="J137" s="56"/>
      <c r="K137" s="146"/>
      <c r="L137" s="82"/>
      <c r="M137" s="141" t="s">
        <v>12</v>
      </c>
      <c r="N137" s="141"/>
      <c r="O137" s="141"/>
      <c r="P137" s="141"/>
      <c r="Q137" s="141"/>
      <c r="R137" s="141"/>
      <c r="S137" s="141"/>
      <c r="T137" s="141"/>
      <c r="U137" s="229"/>
      <c r="V137" s="125"/>
      <c r="W137" s="153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</row>
    <row r="138" spans="7:35" ht="15" customHeight="1" hidden="1">
      <c r="G138" s="145"/>
      <c r="H138" s="146"/>
      <c r="I138" s="146"/>
      <c r="J138" s="56"/>
      <c r="K138" s="146"/>
      <c r="L138" s="82"/>
      <c r="M138" s="131"/>
      <c r="N138" s="131"/>
      <c r="O138" s="131"/>
      <c r="P138" s="131"/>
      <c r="Q138" s="131"/>
      <c r="R138" s="131"/>
      <c r="S138" s="131"/>
      <c r="T138" s="131"/>
      <c r="U138" s="225"/>
      <c r="V138" s="125"/>
      <c r="W138" s="153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</row>
    <row r="139" spans="7:35" ht="15" customHeight="1" hidden="1">
      <c r="G139" s="145"/>
      <c r="H139" s="146"/>
      <c r="I139" s="146"/>
      <c r="J139" s="56"/>
      <c r="K139" s="146"/>
      <c r="L139" s="82"/>
      <c r="M139" s="130" t="s">
        <v>16</v>
      </c>
      <c r="N139" s="130"/>
      <c r="O139" s="130"/>
      <c r="P139" s="130"/>
      <c r="Q139" s="130"/>
      <c r="R139" s="130"/>
      <c r="S139" s="130"/>
      <c r="T139" s="130"/>
      <c r="U139" s="226"/>
      <c r="V139" s="125"/>
      <c r="W139" s="153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</row>
    <row r="140" spans="7:35" ht="15" customHeight="1" hidden="1">
      <c r="G140" s="145"/>
      <c r="H140" s="146"/>
      <c r="I140" s="146"/>
      <c r="J140" s="56"/>
      <c r="K140" s="146"/>
      <c r="L140" s="82"/>
      <c r="M140" s="129" t="s">
        <v>17</v>
      </c>
      <c r="N140" s="129"/>
      <c r="O140" s="129"/>
      <c r="P140" s="129"/>
      <c r="Q140" s="129"/>
      <c r="R140" s="129"/>
      <c r="S140" s="129"/>
      <c r="T140" s="129"/>
      <c r="U140" s="227"/>
      <c r="V140" s="125"/>
      <c r="W140" s="153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</row>
    <row r="141" spans="7:35" ht="15" customHeight="1" hidden="1">
      <c r="G141" s="145"/>
      <c r="H141" s="146"/>
      <c r="I141" s="146"/>
      <c r="J141" s="56"/>
      <c r="K141" s="146"/>
      <c r="L141" s="82"/>
      <c r="M141" s="143" t="s">
        <v>18</v>
      </c>
      <c r="N141" s="143"/>
      <c r="O141" s="143"/>
      <c r="P141" s="143"/>
      <c r="Q141" s="143"/>
      <c r="R141" s="143"/>
      <c r="S141" s="143"/>
      <c r="T141" s="143"/>
      <c r="U141" s="230"/>
      <c r="V141" s="125"/>
      <c r="W141" s="153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</row>
    <row r="142" spans="24:34" ht="17.1" customHeight="1" hidden="1"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</row>
    <row r="143" spans="7:34" s="33" customFormat="1" ht="17.1" customHeight="1" hidden="1">
      <c r="G143" s="33" t="s">
        <v>14</v>
      </c>
      <c r="I143" s="33" t="s">
        <v>165</v>
      </c>
      <c r="V143" s="149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</row>
    <row r="144" spans="20:34" ht="17.1" customHeight="1" hidden="1">
      <c r="T144" s="95"/>
      <c r="U144" s="41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</row>
    <row r="145" spans="7:35" ht="16.5" customHeight="1" hidden="1">
      <c r="G145" s="146"/>
      <c r="H145" s="146"/>
      <c r="I145" s="146"/>
      <c r="J145" s="146"/>
      <c r="K145" s="146"/>
      <c r="L145" s="170" t="s">
        <v>79</v>
      </c>
      <c r="M145" s="166" t="s">
        <v>20</v>
      </c>
      <c r="N145" s="171"/>
      <c r="O145" s="932"/>
      <c r="P145" s="927"/>
      <c r="Q145" s="927"/>
      <c r="R145" s="927"/>
      <c r="S145" s="927"/>
      <c r="T145" s="927"/>
      <c r="U145" s="927"/>
      <c r="V145" s="933"/>
      <c r="W145" s="154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</row>
    <row r="146" spans="7:35" s="34" customFormat="1" ht="15" customHeight="1" hidden="1">
      <c r="G146" s="145"/>
      <c r="H146" s="144"/>
      <c r="I146" s="144"/>
      <c r="J146" s="147"/>
      <c r="L146" s="136" t="s">
        <v>262</v>
      </c>
      <c r="M146" s="126" t="s">
        <v>15</v>
      </c>
      <c r="N146" s="222"/>
      <c r="O146" s="932"/>
      <c r="P146" s="927"/>
      <c r="Q146" s="927"/>
      <c r="R146" s="927"/>
      <c r="S146" s="927"/>
      <c r="T146" s="927"/>
      <c r="U146" s="927"/>
      <c r="V146" s="933"/>
      <c r="W146" s="154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</row>
    <row r="147" spans="7:35" s="34" customFormat="1" ht="15" customHeight="1" hidden="1">
      <c r="G147" s="145"/>
      <c r="H147" s="144"/>
      <c r="I147" s="144"/>
      <c r="J147" s="147"/>
      <c r="L147" s="136" t="s">
        <v>7</v>
      </c>
      <c r="M147" s="127" t="s">
        <v>6</v>
      </c>
      <c r="N147" s="223"/>
      <c r="O147" s="932"/>
      <c r="P147" s="927"/>
      <c r="Q147" s="927"/>
      <c r="R147" s="927"/>
      <c r="S147" s="927"/>
      <c r="T147" s="927"/>
      <c r="U147" s="927"/>
      <c r="V147" s="933"/>
      <c r="W147" s="154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</row>
    <row r="148" spans="7:35" s="34" customFormat="1" ht="15" customHeight="1" hidden="1">
      <c r="G148" s="145"/>
      <c r="H148" s="144"/>
      <c r="I148" s="144"/>
      <c r="J148" s="147"/>
      <c r="L148" s="136" t="s">
        <v>10</v>
      </c>
      <c r="M148" s="128" t="s">
        <v>22</v>
      </c>
      <c r="N148" s="224"/>
      <c r="O148" s="932"/>
      <c r="P148" s="927"/>
      <c r="Q148" s="927"/>
      <c r="R148" s="927"/>
      <c r="S148" s="927"/>
      <c r="T148" s="927"/>
      <c r="U148" s="927"/>
      <c r="V148" s="933"/>
      <c r="W148" s="154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</row>
    <row r="149" spans="7:35" s="34" customFormat="1" ht="24.95" customHeight="1" hidden="1">
      <c r="G149" s="146"/>
      <c r="H149" s="144"/>
      <c r="I149" s="895"/>
      <c r="J149" s="147"/>
      <c r="L149" s="136" t="s">
        <v>11</v>
      </c>
      <c r="M149" s="138" t="s">
        <v>8</v>
      </c>
      <c r="N149" s="157"/>
      <c r="O149" s="930"/>
      <c r="P149" s="931"/>
      <c r="Q149" s="931"/>
      <c r="R149" s="931"/>
      <c r="S149" s="931"/>
      <c r="T149" s="931"/>
      <c r="U149" s="931"/>
      <c r="V149" s="962"/>
      <c r="W149" s="154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</row>
    <row r="150" spans="7:35" s="34" customFormat="1" ht="15" customHeight="1" hidden="1">
      <c r="G150" s="148"/>
      <c r="H150" s="144"/>
      <c r="I150" s="895"/>
      <c r="J150" s="896"/>
      <c r="L150" s="136" t="s">
        <v>19</v>
      </c>
      <c r="M150" s="139" t="s">
        <v>9</v>
      </c>
      <c r="N150" s="221"/>
      <c r="O150" s="939"/>
      <c r="P150" s="940"/>
      <c r="Q150" s="940"/>
      <c r="R150" s="940"/>
      <c r="S150" s="940"/>
      <c r="T150" s="940"/>
      <c r="U150" s="940"/>
      <c r="V150" s="941"/>
      <c r="W150" s="154"/>
      <c r="X150" s="246"/>
      <c r="Y150" s="259" t="str">
        <f>strCheckUnique(Z150:Z153)</f>
        <v/>
      </c>
      <c r="Z150" s="246"/>
      <c r="AA150" s="259"/>
      <c r="AB150" s="246"/>
      <c r="AC150" s="246"/>
      <c r="AD150" s="246"/>
      <c r="AE150" s="246"/>
      <c r="AF150" s="246"/>
      <c r="AG150" s="246"/>
      <c r="AH150" s="246"/>
      <c r="AI150" s="246"/>
    </row>
    <row r="151" spans="7:35" s="34" customFormat="1" ht="15.75" customHeight="1" hidden="1">
      <c r="G151" s="148"/>
      <c r="H151" s="144">
        <v>1</v>
      </c>
      <c r="I151" s="895"/>
      <c r="J151" s="896"/>
      <c r="K151" s="165"/>
      <c r="L151" s="137"/>
      <c r="M151" s="140"/>
      <c r="N151" s="167"/>
      <c r="O151" s="266"/>
      <c r="P151" s="158"/>
      <c r="Q151" s="158"/>
      <c r="R151" s="937"/>
      <c r="S151" s="963" t="s">
        <v>71</v>
      </c>
      <c r="T151" s="937"/>
      <c r="U151" s="924" t="s">
        <v>72</v>
      </c>
      <c r="V151" s="151"/>
      <c r="W151" s="154"/>
      <c r="X151" s="246" t="str">
        <f>strCheckDate(O152:V152)</f>
        <v/>
      </c>
      <c r="Y151" s="259"/>
      <c r="Z151" s="259" t="str">
        <f>IF(M151="","",M151)</f>
        <v/>
      </c>
      <c r="AA151" s="259"/>
      <c r="AB151" s="259"/>
      <c r="AC151" s="259"/>
      <c r="AD151" s="246"/>
      <c r="AE151" s="246"/>
      <c r="AF151" s="246"/>
      <c r="AG151" s="246"/>
      <c r="AH151" s="246"/>
      <c r="AI151" s="246"/>
    </row>
    <row r="152" spans="7:35" s="34" customFormat="1" ht="0.2" customHeight="1" hidden="1">
      <c r="G152" s="148"/>
      <c r="H152" s="144"/>
      <c r="I152" s="895"/>
      <c r="J152" s="896"/>
      <c r="K152" s="165"/>
      <c r="L152" s="160"/>
      <c r="M152" s="167"/>
      <c r="N152" s="167"/>
      <c r="O152" s="167"/>
      <c r="P152" s="167"/>
      <c r="Q152" s="245" t="str">
        <f>R151&amp;"-"&amp;T151</f>
        <v>-</v>
      </c>
      <c r="R152" s="938"/>
      <c r="S152" s="964"/>
      <c r="T152" s="938"/>
      <c r="U152" s="925"/>
      <c r="V152" s="151"/>
      <c r="W152" s="15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</row>
    <row r="153" spans="7:35" ht="15" customHeight="1" hidden="1">
      <c r="G153" s="148"/>
      <c r="H153" s="146"/>
      <c r="I153" s="895"/>
      <c r="J153" s="896"/>
      <c r="K153" s="146"/>
      <c r="L153" s="82"/>
      <c r="M153" s="142" t="s">
        <v>25</v>
      </c>
      <c r="N153" s="142"/>
      <c r="O153" s="142"/>
      <c r="P153" s="142"/>
      <c r="Q153" s="142"/>
      <c r="R153" s="142"/>
      <c r="S153" s="142"/>
      <c r="T153" s="142"/>
      <c r="U153" s="228"/>
      <c r="V153" s="125"/>
      <c r="W153" s="152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</row>
    <row r="154" spans="7:35" ht="15" customHeight="1" hidden="1">
      <c r="G154" s="146"/>
      <c r="H154" s="146"/>
      <c r="I154" s="895"/>
      <c r="J154" s="56"/>
      <c r="K154" s="146"/>
      <c r="L154" s="82"/>
      <c r="M154" s="141" t="s">
        <v>12</v>
      </c>
      <c r="N154" s="141"/>
      <c r="O154" s="141"/>
      <c r="P154" s="141"/>
      <c r="Q154" s="141"/>
      <c r="R154" s="141"/>
      <c r="S154" s="141"/>
      <c r="T154" s="141"/>
      <c r="U154" s="229"/>
      <c r="V154" s="125"/>
      <c r="W154" s="153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</row>
    <row r="155" spans="7:35" ht="15" customHeight="1" hidden="1">
      <c r="G155" s="145"/>
      <c r="H155" s="146"/>
      <c r="I155" s="146"/>
      <c r="J155" s="56"/>
      <c r="K155" s="146"/>
      <c r="L155" s="82"/>
      <c r="M155" s="131" t="s">
        <v>13</v>
      </c>
      <c r="N155" s="131"/>
      <c r="O155" s="131"/>
      <c r="P155" s="131"/>
      <c r="Q155" s="131"/>
      <c r="R155" s="131"/>
      <c r="S155" s="131"/>
      <c r="T155" s="131"/>
      <c r="U155" s="225"/>
      <c r="V155" s="125"/>
      <c r="W155" s="153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</row>
    <row r="156" spans="7:35" ht="15" customHeight="1" hidden="1">
      <c r="G156" s="145"/>
      <c r="H156" s="146"/>
      <c r="I156" s="146"/>
      <c r="J156" s="56"/>
      <c r="K156" s="146"/>
      <c r="L156" s="82"/>
      <c r="M156" s="130" t="s">
        <v>16</v>
      </c>
      <c r="N156" s="130"/>
      <c r="O156" s="130"/>
      <c r="P156" s="130"/>
      <c r="Q156" s="130"/>
      <c r="R156" s="130"/>
      <c r="S156" s="130"/>
      <c r="T156" s="130"/>
      <c r="U156" s="226"/>
      <c r="V156" s="125"/>
      <c r="W156" s="153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</row>
    <row r="157" spans="7:35" ht="15" customHeight="1" hidden="1">
      <c r="G157" s="145"/>
      <c r="H157" s="146"/>
      <c r="I157" s="146"/>
      <c r="J157" s="56"/>
      <c r="K157" s="146"/>
      <c r="L157" s="82"/>
      <c r="M157" s="129" t="s">
        <v>17</v>
      </c>
      <c r="N157" s="129"/>
      <c r="O157" s="129"/>
      <c r="P157" s="129"/>
      <c r="Q157" s="129"/>
      <c r="R157" s="129"/>
      <c r="S157" s="129"/>
      <c r="T157" s="129"/>
      <c r="U157" s="227"/>
      <c r="V157" s="125"/>
      <c r="W157" s="153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</row>
    <row r="158" spans="7:35" ht="7.5" customHeight="1" hidden="1">
      <c r="G158" s="145"/>
      <c r="H158" s="146"/>
      <c r="I158" s="146"/>
      <c r="J158" s="56"/>
      <c r="K158" s="146"/>
      <c r="L158" s="82"/>
      <c r="M158" s="143" t="s">
        <v>18</v>
      </c>
      <c r="N158" s="143"/>
      <c r="O158" s="143"/>
      <c r="P158" s="143"/>
      <c r="Q158" s="143"/>
      <c r="R158" s="143"/>
      <c r="S158" s="143"/>
      <c r="T158" s="143"/>
      <c r="U158" s="230"/>
      <c r="V158" s="125"/>
      <c r="W158" s="153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</row>
    <row r="160" spans="1:30" s="33" customFormat="1" ht="17.1" customHeight="1">
      <c r="A160" s="33" t="s">
        <v>14</v>
      </c>
      <c r="C160" s="33" t="s">
        <v>188</v>
      </c>
      <c r="AD160" s="149"/>
    </row>
    <row r="161" spans="30:30" ht="17.1" customHeight="1">
      <c r="AD161" s="41"/>
    </row>
    <row r="162" spans="12:39" ht="17.1" customHeight="1"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</row>
    <row r="163" spans="1:50" s="34" customFormat="1" ht="22.5">
      <c r="A163" s="891">
        <v>1</v>
      </c>
      <c r="B163" s="246"/>
      <c r="C163" s="246"/>
      <c r="D163" s="246"/>
      <c r="E163" s="246"/>
      <c r="F163" s="262"/>
      <c r="G163" s="262"/>
      <c r="H163" s="262"/>
      <c r="I163" s="66"/>
      <c r="J163" s="57"/>
      <c r="K163" s="57"/>
      <c r="L163" s="281">
        <f>mergeValue(A163)</f>
        <v>1</v>
      </c>
      <c r="M163" s="474" t="s">
        <v>20</v>
      </c>
      <c r="N163" s="967"/>
      <c r="O163" s="968"/>
      <c r="P163" s="968"/>
      <c r="Q163" s="968"/>
      <c r="R163" s="968"/>
      <c r="S163" s="968"/>
      <c r="T163" s="968"/>
      <c r="U163" s="968"/>
      <c r="V163" s="968"/>
      <c r="W163" s="968"/>
      <c r="X163" s="968"/>
      <c r="Y163" s="968"/>
      <c r="Z163" s="968"/>
      <c r="AA163" s="968"/>
      <c r="AB163" s="968"/>
      <c r="AC163" s="968"/>
      <c r="AD163" s="968"/>
      <c r="AE163" s="968"/>
      <c r="AF163" s="968"/>
      <c r="AG163" s="968"/>
      <c r="AH163" s="968"/>
      <c r="AI163" s="968"/>
      <c r="AJ163" s="968"/>
      <c r="AK163" s="968"/>
      <c r="AL163" s="909"/>
      <c r="AM163" s="752" t="s">
        <v>590</v>
      </c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</row>
    <row r="164" spans="1:50" s="34" customFormat="1" ht="22.5">
      <c r="A164" s="891"/>
      <c r="B164" s="891">
        <v>1</v>
      </c>
      <c r="C164" s="246"/>
      <c r="D164" s="246"/>
      <c r="E164" s="246"/>
      <c r="F164" s="289"/>
      <c r="G164" s="465"/>
      <c r="H164" s="465"/>
      <c r="I164" s="179"/>
      <c r="J164" s="44"/>
      <c r="L164" s="281" t="str">
        <f>mergeValue(A164)&amp;"."&amp;mergeValue(B164)</f>
        <v>1.1</v>
      </c>
      <c r="M164" s="126" t="s">
        <v>15</v>
      </c>
      <c r="N164" s="965"/>
      <c r="O164" s="966"/>
      <c r="P164" s="966"/>
      <c r="Q164" s="966"/>
      <c r="R164" s="966"/>
      <c r="S164" s="966"/>
      <c r="T164" s="966"/>
      <c r="U164" s="966"/>
      <c r="V164" s="966"/>
      <c r="W164" s="966"/>
      <c r="X164" s="966"/>
      <c r="Y164" s="966"/>
      <c r="Z164" s="966"/>
      <c r="AA164" s="966"/>
      <c r="AB164" s="966"/>
      <c r="AC164" s="966"/>
      <c r="AD164" s="966"/>
      <c r="AE164" s="966"/>
      <c r="AF164" s="966"/>
      <c r="AG164" s="966"/>
      <c r="AH164" s="966"/>
      <c r="AI164" s="966"/>
      <c r="AJ164" s="966"/>
      <c r="AK164" s="966"/>
      <c r="AL164" s="917"/>
      <c r="AM164" s="751" t="s">
        <v>425</v>
      </c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</row>
    <row r="165" spans="1:50" s="34" customFormat="1" ht="45">
      <c r="A165" s="891"/>
      <c r="B165" s="891"/>
      <c r="C165" s="891">
        <v>1</v>
      </c>
      <c r="D165" s="246"/>
      <c r="E165" s="246"/>
      <c r="F165" s="289"/>
      <c r="G165" s="465"/>
      <c r="H165" s="465"/>
      <c r="I165" s="179"/>
      <c r="J165" s="44"/>
      <c r="L165" s="281" t="str">
        <f>mergeValue(A165)&amp;"."&amp;mergeValue(B165)&amp;"."&amp;mergeValue(C165)</f>
        <v>1.1.1</v>
      </c>
      <c r="M165" s="127" t="s">
        <v>529</v>
      </c>
      <c r="N165" s="965"/>
      <c r="O165" s="966"/>
      <c r="P165" s="966"/>
      <c r="Q165" s="966"/>
      <c r="R165" s="966"/>
      <c r="S165" s="966"/>
      <c r="T165" s="966"/>
      <c r="U165" s="966"/>
      <c r="V165" s="966"/>
      <c r="W165" s="966"/>
      <c r="X165" s="966"/>
      <c r="Y165" s="966"/>
      <c r="Z165" s="966"/>
      <c r="AA165" s="966"/>
      <c r="AB165" s="966"/>
      <c r="AC165" s="966"/>
      <c r="AD165" s="966"/>
      <c r="AE165" s="966"/>
      <c r="AF165" s="966"/>
      <c r="AG165" s="966"/>
      <c r="AH165" s="966"/>
      <c r="AI165" s="966"/>
      <c r="AJ165" s="966"/>
      <c r="AK165" s="966"/>
      <c r="AL165" s="917"/>
      <c r="AM165" s="751" t="s">
        <v>530</v>
      </c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</row>
    <row r="166" spans="1:50" s="34" customFormat="1" ht="20.1" customHeight="1">
      <c r="A166" s="891"/>
      <c r="B166" s="891"/>
      <c r="C166" s="891"/>
      <c r="D166" s="891">
        <v>1</v>
      </c>
      <c r="E166" s="246"/>
      <c r="F166" s="289"/>
      <c r="G166" s="465"/>
      <c r="H166" s="465"/>
      <c r="I166" s="895"/>
      <c r="J166" s="896"/>
      <c r="K166" s="866"/>
      <c r="L166" s="897" t="str">
        <f>mergeValue(A166)&amp;"."&amp;mergeValue(B166)&amp;"."&amp;mergeValue(C166)&amp;"."&amp;mergeValue(D166)</f>
        <v>1.1.1.1</v>
      </c>
      <c r="M166" s="898"/>
      <c r="N166" s="862" t="s">
        <v>71</v>
      </c>
      <c r="O166" s="892"/>
      <c r="P166" s="901" t="s">
        <v>79</v>
      </c>
      <c r="Q166" s="902"/>
      <c r="R166" s="862" t="s">
        <v>72</v>
      </c>
      <c r="S166" s="892"/>
      <c r="T166" s="899">
        <v>1</v>
      </c>
      <c r="U166" s="903"/>
      <c r="V166" s="862" t="s">
        <v>72</v>
      </c>
      <c r="W166" s="892"/>
      <c r="X166" s="899">
        <v>1</v>
      </c>
      <c r="Y166" s="900"/>
      <c r="Z166" s="862" t="s">
        <v>72</v>
      </c>
      <c r="AA166" s="157"/>
      <c r="AB166" s="83">
        <v>1</v>
      </c>
      <c r="AC166" s="333"/>
      <c r="AD166" s="461"/>
      <c r="AE166" s="461"/>
      <c r="AF166" s="461"/>
      <c r="AG166" s="461"/>
      <c r="AH166" s="463"/>
      <c r="AI166" s="464" t="s">
        <v>71</v>
      </c>
      <c r="AJ166" s="463"/>
      <c r="AK166" s="464" t="s">
        <v>72</v>
      </c>
      <c r="AL166" s="231"/>
      <c r="AM166" s="855" t="s">
        <v>594</v>
      </c>
      <c r="AN166" s="246" t="str">
        <f>strCheckDateOnDP(AD166:AL166,List06_9_DP)</f>
        <v/>
      </c>
      <c r="AO166" s="259" t="str">
        <f>IF(AND(COUNTIF(AP162:AP162,AP166)&gt;1,AP166&lt;&gt;""),"ErrUnique:HasDoubleConn","")</f>
        <v/>
      </c>
      <c r="AP166" s="259"/>
      <c r="AQ166" s="259"/>
      <c r="AR166" s="259"/>
      <c r="AS166" s="259"/>
      <c r="AT166" s="259"/>
      <c r="AU166" s="246"/>
      <c r="AV166" s="246"/>
      <c r="AW166" s="246"/>
      <c r="AX166" s="246"/>
    </row>
    <row r="167" spans="1:50" s="34" customFormat="1" ht="20.1" customHeight="1">
      <c r="A167" s="891"/>
      <c r="B167" s="891"/>
      <c r="C167" s="891"/>
      <c r="D167" s="891"/>
      <c r="E167" s="246"/>
      <c r="F167" s="289"/>
      <c r="G167" s="465"/>
      <c r="H167" s="465"/>
      <c r="I167" s="895"/>
      <c r="J167" s="896"/>
      <c r="K167" s="866"/>
      <c r="L167" s="897"/>
      <c r="M167" s="898"/>
      <c r="N167" s="862"/>
      <c r="O167" s="892"/>
      <c r="P167" s="901"/>
      <c r="Q167" s="902"/>
      <c r="R167" s="862"/>
      <c r="S167" s="892"/>
      <c r="T167" s="899"/>
      <c r="U167" s="904"/>
      <c r="V167" s="862"/>
      <c r="W167" s="892"/>
      <c r="X167" s="899"/>
      <c r="Y167" s="900"/>
      <c r="Z167" s="862"/>
      <c r="AA167" s="347"/>
      <c r="AB167" s="172"/>
      <c r="AC167" s="172"/>
      <c r="AD167" s="213"/>
      <c r="AE167" s="213"/>
      <c r="AF167" s="213"/>
      <c r="AG167" s="248" t="str">
        <f>AH166&amp;"-"&amp;AJ166</f>
        <v>-</v>
      </c>
      <c r="AH167" s="248"/>
      <c r="AI167" s="248"/>
      <c r="AJ167" s="248"/>
      <c r="AK167" s="248" t="s">
        <v>72</v>
      </c>
      <c r="AL167" s="350"/>
      <c r="AM167" s="855"/>
      <c r="AN167" s="246"/>
      <c r="AO167" s="259"/>
      <c r="AP167" s="259"/>
      <c r="AQ167" s="259"/>
      <c r="AR167" s="259"/>
      <c r="AS167" s="259"/>
      <c r="AT167" s="259"/>
      <c r="AU167" s="246"/>
      <c r="AV167" s="246"/>
      <c r="AW167" s="246"/>
      <c r="AX167" s="246"/>
    </row>
    <row r="168" spans="1:50" s="34" customFormat="1" ht="20.1" customHeight="1">
      <c r="A168" s="891"/>
      <c r="B168" s="891"/>
      <c r="C168" s="891"/>
      <c r="D168" s="891"/>
      <c r="E168" s="246"/>
      <c r="F168" s="289"/>
      <c r="G168" s="465"/>
      <c r="H168" s="465"/>
      <c r="I168" s="895"/>
      <c r="J168" s="896"/>
      <c r="K168" s="866"/>
      <c r="L168" s="897"/>
      <c r="M168" s="898"/>
      <c r="N168" s="862"/>
      <c r="O168" s="892"/>
      <c r="P168" s="901"/>
      <c r="Q168" s="902"/>
      <c r="R168" s="862"/>
      <c r="S168" s="892"/>
      <c r="T168" s="899"/>
      <c r="U168" s="905"/>
      <c r="V168" s="862"/>
      <c r="W168" s="349"/>
      <c r="X168" s="143"/>
      <c r="Y168" s="172"/>
      <c r="Z168" s="212"/>
      <c r="AA168" s="212"/>
      <c r="AB168" s="212"/>
      <c r="AC168" s="212"/>
      <c r="AD168" s="213"/>
      <c r="AE168" s="213"/>
      <c r="AF168" s="213"/>
      <c r="AG168" s="213"/>
      <c r="AH168" s="214"/>
      <c r="AI168" s="162"/>
      <c r="AJ168" s="162"/>
      <c r="AK168" s="214"/>
      <c r="AL168" s="152"/>
      <c r="AM168" s="855"/>
      <c r="AN168" s="246"/>
      <c r="AO168" s="259"/>
      <c r="AP168" s="259"/>
      <c r="AQ168" s="259"/>
      <c r="AR168" s="259"/>
      <c r="AS168" s="259"/>
      <c r="AT168" s="259"/>
      <c r="AU168" s="246"/>
      <c r="AV168" s="246"/>
      <c r="AW168" s="246"/>
      <c r="AX168" s="246"/>
    </row>
    <row r="169" spans="1:50" s="34" customFormat="1" ht="20.1" customHeight="1">
      <c r="A169" s="891"/>
      <c r="B169" s="891"/>
      <c r="C169" s="891"/>
      <c r="D169" s="891"/>
      <c r="E169" s="246"/>
      <c r="F169" s="289"/>
      <c r="G169" s="465"/>
      <c r="H169" s="465"/>
      <c r="I169" s="895"/>
      <c r="J169" s="896"/>
      <c r="K169" s="866"/>
      <c r="L169" s="897"/>
      <c r="M169" s="898"/>
      <c r="N169" s="862"/>
      <c r="O169" s="892"/>
      <c r="P169" s="901"/>
      <c r="Q169" s="902"/>
      <c r="R169" s="862"/>
      <c r="S169" s="215"/>
      <c r="T169" s="217"/>
      <c r="U169" s="216"/>
      <c r="V169" s="212"/>
      <c r="W169" s="212"/>
      <c r="X169" s="212"/>
      <c r="Y169" s="212"/>
      <c r="Z169" s="212"/>
      <c r="AA169" s="212"/>
      <c r="AB169" s="212"/>
      <c r="AC169" s="212"/>
      <c r="AD169" s="213"/>
      <c r="AE169" s="213"/>
      <c r="AF169" s="213"/>
      <c r="AG169" s="213"/>
      <c r="AH169" s="214"/>
      <c r="AI169" s="162"/>
      <c r="AJ169" s="162"/>
      <c r="AK169" s="214"/>
      <c r="AL169" s="152"/>
      <c r="AM169" s="855"/>
      <c r="AN169" s="246"/>
      <c r="AO169" s="259"/>
      <c r="AP169" s="259"/>
      <c r="AQ169" s="259"/>
      <c r="AR169" s="259"/>
      <c r="AS169" s="259"/>
      <c r="AT169" s="259"/>
      <c r="AU169" s="246"/>
      <c r="AV169" s="246"/>
      <c r="AW169" s="246"/>
      <c r="AX169" s="246"/>
    </row>
    <row r="170" spans="1:50" ht="20.1" customHeight="1">
      <c r="A170" s="891"/>
      <c r="B170" s="891"/>
      <c r="C170" s="891"/>
      <c r="D170" s="891"/>
      <c r="E170" s="291"/>
      <c r="F170" s="292"/>
      <c r="G170" s="291"/>
      <c r="H170" s="291"/>
      <c r="I170" s="895"/>
      <c r="J170" s="896"/>
      <c r="K170" s="866"/>
      <c r="L170" s="897"/>
      <c r="M170" s="898"/>
      <c r="N170" s="862"/>
      <c r="O170" s="348"/>
      <c r="P170" s="131"/>
      <c r="Q170" s="172" t="s">
        <v>355</v>
      </c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218"/>
      <c r="AM170" s="855"/>
      <c r="AN170" s="249"/>
      <c r="AO170" s="249"/>
      <c r="AP170" s="260"/>
      <c r="AQ170" s="260"/>
      <c r="AR170" s="260"/>
      <c r="AS170" s="260"/>
      <c r="AT170" s="260"/>
      <c r="AU170" s="249"/>
      <c r="AV170" s="249"/>
      <c r="AW170" s="249"/>
      <c r="AX170" s="249"/>
    </row>
    <row r="171" spans="1:50" ht="15" customHeight="1">
      <c r="A171" s="891"/>
      <c r="B171" s="891"/>
      <c r="C171" s="891"/>
      <c r="D171" s="291"/>
      <c r="E171" s="291"/>
      <c r="F171" s="289"/>
      <c r="G171" s="291"/>
      <c r="H171" s="291"/>
      <c r="I171" s="146"/>
      <c r="J171" s="56"/>
      <c r="K171" s="146"/>
      <c r="L171" s="270"/>
      <c r="M171" s="130" t="s">
        <v>4</v>
      </c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52"/>
      <c r="AM171" s="855"/>
      <c r="AN171" s="249"/>
      <c r="AO171" s="249"/>
      <c r="AP171" s="260"/>
      <c r="AQ171" s="260"/>
      <c r="AR171" s="260"/>
      <c r="AS171" s="260"/>
      <c r="AT171" s="260"/>
      <c r="AU171" s="249"/>
      <c r="AV171" s="249"/>
      <c r="AW171" s="249"/>
      <c r="AX171" s="249"/>
    </row>
    <row r="172" spans="1:50" ht="15" customHeight="1">
      <c r="A172" s="891"/>
      <c r="B172" s="891"/>
      <c r="C172" s="291"/>
      <c r="D172" s="291"/>
      <c r="E172" s="291"/>
      <c r="F172" s="289"/>
      <c r="G172" s="291"/>
      <c r="H172" s="291"/>
      <c r="I172" s="146"/>
      <c r="J172" s="56"/>
      <c r="K172" s="146"/>
      <c r="L172" s="82"/>
      <c r="M172" s="129" t="s">
        <v>349</v>
      </c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4"/>
      <c r="AE172" s="124"/>
      <c r="AF172" s="124"/>
      <c r="AG172" s="124"/>
      <c r="AH172" s="214"/>
      <c r="AI172" s="162"/>
      <c r="AJ172" s="161"/>
      <c r="AK172" s="129"/>
      <c r="AL172" s="162"/>
      <c r="AM172" s="152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</row>
    <row r="173" spans="1:50" ht="15" customHeight="1">
      <c r="A173" s="891"/>
      <c r="B173" s="291"/>
      <c r="C173" s="291"/>
      <c r="D173" s="291"/>
      <c r="E173" s="291"/>
      <c r="F173" s="289"/>
      <c r="G173" s="291"/>
      <c r="H173" s="291"/>
      <c r="I173" s="146"/>
      <c r="J173" s="56"/>
      <c r="K173" s="146"/>
      <c r="L173" s="82"/>
      <c r="M173" s="143" t="s">
        <v>18</v>
      </c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24"/>
      <c r="AE173" s="124"/>
      <c r="AF173" s="124"/>
      <c r="AG173" s="124"/>
      <c r="AH173" s="214"/>
      <c r="AI173" s="162"/>
      <c r="AJ173" s="161"/>
      <c r="AK173" s="129"/>
      <c r="AL173" s="162"/>
      <c r="AM173" s="152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</row>
    <row r="174" spans="6:50" ht="15" customHeight="1">
      <c r="F174" s="145"/>
      <c r="G174" s="146"/>
      <c r="H174" s="146"/>
      <c r="I174" s="180"/>
      <c r="J174" s="56"/>
      <c r="L174" s="82"/>
      <c r="M174" s="172" t="s">
        <v>276</v>
      </c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24"/>
      <c r="AE174" s="124"/>
      <c r="AF174" s="124"/>
      <c r="AG174" s="124"/>
      <c r="AH174" s="214"/>
      <c r="AI174" s="162"/>
      <c r="AJ174" s="161"/>
      <c r="AK174" s="129"/>
      <c r="AL174" s="162"/>
      <c r="AM174" s="152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</row>
    <row r="175" spans="7:47" ht="15" customHeight="1">
      <c r="G175" s="145"/>
      <c r="H175" s="146"/>
      <c r="I175" s="146"/>
      <c r="J175" s="5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</row>
    <row r="176" spans="1:20" s="33" customFormat="1" ht="17.1" customHeight="1">
      <c r="A176" s="33" t="s">
        <v>14</v>
      </c>
      <c r="C176" s="33" t="s">
        <v>189</v>
      </c>
      <c r="T176" s="149"/>
    </row>
    <row r="177" spans="12:38" ht="17.1" customHeight="1"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</row>
    <row r="178" spans="1:49" s="34" customFormat="1" ht="22.5" customHeight="1">
      <c r="A178" s="891">
        <v>1</v>
      </c>
      <c r="B178" s="246"/>
      <c r="C178" s="246"/>
      <c r="D178" s="246"/>
      <c r="E178" s="246"/>
      <c r="F178" s="262"/>
      <c r="G178" s="262"/>
      <c r="H178" s="262"/>
      <c r="I178" s="66"/>
      <c r="J178" s="57"/>
      <c r="K178" s="57"/>
      <c r="L178" s="281">
        <f>mergeValue(A178)</f>
        <v>1</v>
      </c>
      <c r="M178" s="171" t="s">
        <v>20</v>
      </c>
      <c r="N178" s="967"/>
      <c r="O178" s="968"/>
      <c r="P178" s="968"/>
      <c r="Q178" s="968"/>
      <c r="R178" s="968"/>
      <c r="S178" s="968"/>
      <c r="T178" s="968"/>
      <c r="U178" s="968"/>
      <c r="V178" s="968"/>
      <c r="W178" s="968"/>
      <c r="X178" s="968"/>
      <c r="Y178" s="968"/>
      <c r="Z178" s="968"/>
      <c r="AA178" s="968"/>
      <c r="AB178" s="968"/>
      <c r="AC178" s="968"/>
      <c r="AD178" s="968"/>
      <c r="AE178" s="968"/>
      <c r="AF178" s="968"/>
      <c r="AG178" s="968"/>
      <c r="AH178" s="968"/>
      <c r="AI178" s="968"/>
      <c r="AJ178" s="968"/>
      <c r="AK178" s="909"/>
      <c r="AL178" s="752" t="s">
        <v>590</v>
      </c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</row>
    <row r="179" spans="1:49" s="34" customFormat="1" ht="22.5" customHeight="1">
      <c r="A179" s="891"/>
      <c r="B179" s="891">
        <v>1</v>
      </c>
      <c r="C179" s="246"/>
      <c r="D179" s="246"/>
      <c r="E179" s="246"/>
      <c r="F179" s="289"/>
      <c r="G179" s="465"/>
      <c r="H179" s="465"/>
      <c r="I179" s="179"/>
      <c r="J179" s="44"/>
      <c r="L179" s="281" t="str">
        <f>mergeValue(A179)&amp;"."&amp;mergeValue(B179)</f>
        <v>1.1</v>
      </c>
      <c r="M179" s="126" t="s">
        <v>15</v>
      </c>
      <c r="N179" s="965"/>
      <c r="O179" s="966"/>
      <c r="P179" s="966"/>
      <c r="Q179" s="966"/>
      <c r="R179" s="966"/>
      <c r="S179" s="966"/>
      <c r="T179" s="966"/>
      <c r="U179" s="966"/>
      <c r="V179" s="966"/>
      <c r="W179" s="966"/>
      <c r="X179" s="966"/>
      <c r="Y179" s="966"/>
      <c r="Z179" s="966"/>
      <c r="AA179" s="966"/>
      <c r="AB179" s="966"/>
      <c r="AC179" s="966"/>
      <c r="AD179" s="966"/>
      <c r="AE179" s="966"/>
      <c r="AF179" s="966"/>
      <c r="AG179" s="966"/>
      <c r="AH179" s="966"/>
      <c r="AI179" s="966"/>
      <c r="AJ179" s="966"/>
      <c r="AK179" s="917"/>
      <c r="AL179" s="751" t="s">
        <v>425</v>
      </c>
      <c r="AM179" s="246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</row>
    <row r="180" spans="1:49" s="34" customFormat="1" ht="45" customHeight="1">
      <c r="A180" s="891"/>
      <c r="B180" s="891"/>
      <c r="C180" s="891">
        <v>1</v>
      </c>
      <c r="D180" s="246"/>
      <c r="E180" s="246"/>
      <c r="F180" s="289"/>
      <c r="G180" s="465"/>
      <c r="H180" s="465"/>
      <c r="I180" s="179"/>
      <c r="J180" s="44"/>
      <c r="L180" s="281" t="str">
        <f>mergeValue(A180)&amp;"."&amp;mergeValue(B180)&amp;"."&amp;mergeValue(C180)</f>
        <v>1.1.1</v>
      </c>
      <c r="M180" s="127" t="s">
        <v>529</v>
      </c>
      <c r="N180" s="965"/>
      <c r="O180" s="966"/>
      <c r="P180" s="966"/>
      <c r="Q180" s="966"/>
      <c r="R180" s="966"/>
      <c r="S180" s="966"/>
      <c r="T180" s="966"/>
      <c r="U180" s="966"/>
      <c r="V180" s="966"/>
      <c r="W180" s="966"/>
      <c r="X180" s="966"/>
      <c r="Y180" s="966"/>
      <c r="Z180" s="966"/>
      <c r="AA180" s="966"/>
      <c r="AB180" s="966"/>
      <c r="AC180" s="966"/>
      <c r="AD180" s="966"/>
      <c r="AE180" s="966"/>
      <c r="AF180" s="966"/>
      <c r="AG180" s="966"/>
      <c r="AH180" s="966"/>
      <c r="AI180" s="966"/>
      <c r="AJ180" s="966"/>
      <c r="AK180" s="917"/>
      <c r="AL180" s="751" t="s">
        <v>530</v>
      </c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</row>
    <row r="181" spans="1:49" s="34" customFormat="1" ht="20.1" customHeight="1">
      <c r="A181" s="891"/>
      <c r="B181" s="891"/>
      <c r="C181" s="891"/>
      <c r="D181" s="891">
        <v>1</v>
      </c>
      <c r="E181" s="246"/>
      <c r="F181" s="289"/>
      <c r="G181" s="465"/>
      <c r="H181" s="465"/>
      <c r="I181" s="895"/>
      <c r="J181" s="896"/>
      <c r="K181" s="866"/>
      <c r="L181" s="918" t="str">
        <f>mergeValue(A181)&amp;"."&amp;mergeValue(B181)&amp;"."&amp;mergeValue(C181)&amp;"."&amp;mergeValue(D181)</f>
        <v>1.1.1.1</v>
      </c>
      <c r="M181" s="911"/>
      <c r="N181" s="913"/>
      <c r="O181" s="901" t="s">
        <v>79</v>
      </c>
      <c r="P181" s="902"/>
      <c r="Q181" s="862" t="s">
        <v>72</v>
      </c>
      <c r="R181" s="892"/>
      <c r="S181" s="899">
        <v>1</v>
      </c>
      <c r="T181" s="903"/>
      <c r="U181" s="862" t="s">
        <v>72</v>
      </c>
      <c r="V181" s="892"/>
      <c r="W181" s="899" t="s">
        <v>79</v>
      </c>
      <c r="X181" s="900"/>
      <c r="Y181" s="862" t="s">
        <v>72</v>
      </c>
      <c r="Z181" s="157"/>
      <c r="AA181" s="83">
        <v>1</v>
      </c>
      <c r="AB181" s="333"/>
      <c r="AC181" s="461"/>
      <c r="AD181" s="461"/>
      <c r="AE181" s="462"/>
      <c r="AF181" s="461"/>
      <c r="AG181" s="463"/>
      <c r="AH181" s="464" t="s">
        <v>71</v>
      </c>
      <c r="AI181" s="463"/>
      <c r="AJ181" s="464" t="s">
        <v>72</v>
      </c>
      <c r="AK181" s="231"/>
      <c r="AL181" s="855" t="s">
        <v>594</v>
      </c>
      <c r="AM181" s="246" t="str">
        <f>strCheckDateOnDP(AC181:AK181,List06_10_DP)</f>
        <v/>
      </c>
      <c r="AN181" s="259" t="str">
        <f>IF(AND(COUNTIF(AO177:AO177,AO181)&gt;1,AO181&lt;&gt;""),"ErrUnique:HasDoubleConn","")</f>
        <v/>
      </c>
      <c r="AO181" s="259"/>
      <c r="AP181" s="259"/>
      <c r="AQ181" s="259"/>
      <c r="AR181" s="259"/>
      <c r="AS181" s="259"/>
      <c r="AT181" s="246"/>
      <c r="AU181" s="246"/>
      <c r="AV181" s="246"/>
      <c r="AW181" s="246"/>
    </row>
    <row r="182" spans="1:49" s="34" customFormat="1" ht="20.1" customHeight="1">
      <c r="A182" s="891"/>
      <c r="B182" s="891"/>
      <c r="C182" s="891"/>
      <c r="D182" s="891"/>
      <c r="E182" s="246"/>
      <c r="F182" s="289"/>
      <c r="G182" s="465"/>
      <c r="H182" s="465"/>
      <c r="I182" s="895"/>
      <c r="J182" s="896"/>
      <c r="K182" s="866"/>
      <c r="L182" s="897"/>
      <c r="M182" s="912"/>
      <c r="N182" s="913"/>
      <c r="O182" s="901"/>
      <c r="P182" s="902"/>
      <c r="Q182" s="862"/>
      <c r="R182" s="892"/>
      <c r="S182" s="899"/>
      <c r="T182" s="904"/>
      <c r="U182" s="862"/>
      <c r="V182" s="892"/>
      <c r="W182" s="899"/>
      <c r="X182" s="900"/>
      <c r="Y182" s="862"/>
      <c r="Z182" s="347"/>
      <c r="AA182" s="172"/>
      <c r="AB182" s="172"/>
      <c r="AC182" s="213"/>
      <c r="AD182" s="213"/>
      <c r="AE182" s="213"/>
      <c r="AF182" s="248" t="str">
        <f>AG181&amp;"-"&amp;AI181</f>
        <v>-</v>
      </c>
      <c r="AG182" s="248"/>
      <c r="AH182" s="248"/>
      <c r="AI182" s="248"/>
      <c r="AJ182" s="248" t="s">
        <v>72</v>
      </c>
      <c r="AK182" s="350"/>
      <c r="AL182" s="855"/>
      <c r="AM182" s="246"/>
      <c r="AN182" s="259"/>
      <c r="AO182" s="259"/>
      <c r="AP182" s="259"/>
      <c r="AQ182" s="259"/>
      <c r="AR182" s="259"/>
      <c r="AS182" s="259"/>
      <c r="AT182" s="246"/>
      <c r="AU182" s="246"/>
      <c r="AV182" s="246"/>
      <c r="AW182" s="246"/>
    </row>
    <row r="183" spans="1:49" s="34" customFormat="1" ht="20.1" customHeight="1">
      <c r="A183" s="891"/>
      <c r="B183" s="891"/>
      <c r="C183" s="891"/>
      <c r="D183" s="891"/>
      <c r="E183" s="246"/>
      <c r="F183" s="289"/>
      <c r="G183" s="465"/>
      <c r="H183" s="465"/>
      <c r="I183" s="895"/>
      <c r="J183" s="896"/>
      <c r="K183" s="866"/>
      <c r="L183" s="897"/>
      <c r="M183" s="912"/>
      <c r="N183" s="913"/>
      <c r="O183" s="901"/>
      <c r="P183" s="902"/>
      <c r="Q183" s="862"/>
      <c r="R183" s="892"/>
      <c r="S183" s="899"/>
      <c r="T183" s="905"/>
      <c r="U183" s="862"/>
      <c r="V183" s="349"/>
      <c r="W183" s="143"/>
      <c r="X183" s="172"/>
      <c r="Y183" s="212"/>
      <c r="Z183" s="212"/>
      <c r="AA183" s="212"/>
      <c r="AB183" s="212"/>
      <c r="AC183" s="213"/>
      <c r="AD183" s="213"/>
      <c r="AE183" s="213"/>
      <c r="AF183" s="213"/>
      <c r="AG183" s="214"/>
      <c r="AH183" s="162"/>
      <c r="AI183" s="162"/>
      <c r="AJ183" s="214"/>
      <c r="AK183" s="152"/>
      <c r="AL183" s="855"/>
      <c r="AM183" s="246"/>
      <c r="AN183" s="259"/>
      <c r="AO183" s="259"/>
      <c r="AP183" s="259"/>
      <c r="AQ183" s="259"/>
      <c r="AR183" s="259"/>
      <c r="AS183" s="259"/>
      <c r="AT183" s="246"/>
      <c r="AU183" s="246"/>
      <c r="AV183" s="246"/>
      <c r="AW183" s="246"/>
    </row>
    <row r="184" spans="1:49" s="34" customFormat="1" ht="20.1" customHeight="1">
      <c r="A184" s="891"/>
      <c r="B184" s="891"/>
      <c r="C184" s="891"/>
      <c r="D184" s="891"/>
      <c r="E184" s="246"/>
      <c r="F184" s="289"/>
      <c r="G184" s="465"/>
      <c r="H184" s="465"/>
      <c r="I184" s="895"/>
      <c r="J184" s="896"/>
      <c r="K184" s="866"/>
      <c r="L184" s="897"/>
      <c r="M184" s="912"/>
      <c r="N184" s="913"/>
      <c r="O184" s="901"/>
      <c r="P184" s="902"/>
      <c r="Q184" s="862"/>
      <c r="R184" s="215"/>
      <c r="S184" s="217"/>
      <c r="T184" s="216"/>
      <c r="U184" s="212"/>
      <c r="V184" s="212"/>
      <c r="W184" s="212"/>
      <c r="X184" s="212"/>
      <c r="Y184" s="212"/>
      <c r="Z184" s="212"/>
      <c r="AA184" s="212"/>
      <c r="AB184" s="212"/>
      <c r="AC184" s="213"/>
      <c r="AD184" s="213"/>
      <c r="AE184" s="213"/>
      <c r="AF184" s="213"/>
      <c r="AG184" s="214"/>
      <c r="AH184" s="162"/>
      <c r="AI184" s="162"/>
      <c r="AJ184" s="214"/>
      <c r="AK184" s="152"/>
      <c r="AL184" s="855"/>
      <c r="AM184" s="246"/>
      <c r="AN184" s="259"/>
      <c r="AO184" s="259"/>
      <c r="AP184" s="259"/>
      <c r="AQ184" s="259"/>
      <c r="AR184" s="259"/>
      <c r="AS184" s="259"/>
      <c r="AT184" s="246"/>
      <c r="AU184" s="246"/>
      <c r="AV184" s="246"/>
      <c r="AW184" s="246"/>
    </row>
    <row r="185" spans="1:49" ht="20.1" customHeight="1">
      <c r="A185" s="891"/>
      <c r="B185" s="891"/>
      <c r="C185" s="891"/>
      <c r="D185" s="891"/>
      <c r="E185" s="291"/>
      <c r="F185" s="292"/>
      <c r="G185" s="291"/>
      <c r="H185" s="291"/>
      <c r="I185" s="895"/>
      <c r="J185" s="896"/>
      <c r="K185" s="866"/>
      <c r="L185" s="897"/>
      <c r="M185" s="912"/>
      <c r="N185" s="348"/>
      <c r="O185" s="131"/>
      <c r="P185" s="172" t="s">
        <v>355</v>
      </c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218"/>
      <c r="AL185" s="855"/>
      <c r="AM185" s="249"/>
      <c r="AN185" s="249"/>
      <c r="AO185" s="260"/>
      <c r="AP185" s="260"/>
      <c r="AQ185" s="260"/>
      <c r="AR185" s="260"/>
      <c r="AS185" s="260"/>
      <c r="AT185" s="249"/>
      <c r="AU185" s="249"/>
      <c r="AV185" s="249"/>
      <c r="AW185" s="249"/>
    </row>
    <row r="186" spans="1:49" ht="15" customHeight="1">
      <c r="A186" s="891"/>
      <c r="B186" s="891"/>
      <c r="C186" s="891"/>
      <c r="D186" s="291"/>
      <c r="E186" s="291"/>
      <c r="F186" s="289"/>
      <c r="G186" s="291"/>
      <c r="H186" s="291"/>
      <c r="I186" s="146"/>
      <c r="J186" s="56"/>
      <c r="K186" s="146"/>
      <c r="L186" s="270"/>
      <c r="M186" s="130" t="s">
        <v>4</v>
      </c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52"/>
      <c r="AL186" s="855"/>
      <c r="AM186" s="249"/>
      <c r="AN186" s="249"/>
      <c r="AO186" s="260"/>
      <c r="AP186" s="260"/>
      <c r="AQ186" s="260"/>
      <c r="AR186" s="260"/>
      <c r="AS186" s="260"/>
      <c r="AT186" s="249"/>
      <c r="AU186" s="249"/>
      <c r="AV186" s="249"/>
      <c r="AW186" s="249"/>
    </row>
    <row r="187" spans="1:49" ht="15" customHeight="1">
      <c r="A187" s="891"/>
      <c r="B187" s="891"/>
      <c r="C187" s="291"/>
      <c r="D187" s="291"/>
      <c r="E187" s="291"/>
      <c r="F187" s="289"/>
      <c r="G187" s="291"/>
      <c r="H187" s="291"/>
      <c r="I187" s="146"/>
      <c r="J187" s="56"/>
      <c r="K187" s="146"/>
      <c r="L187" s="82"/>
      <c r="M187" s="129" t="s">
        <v>349</v>
      </c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4"/>
      <c r="AD187" s="124"/>
      <c r="AE187" s="124"/>
      <c r="AF187" s="124"/>
      <c r="AG187" s="214"/>
      <c r="AH187" s="130"/>
      <c r="AI187" s="161"/>
      <c r="AJ187" s="129"/>
      <c r="AK187" s="162"/>
      <c r="AL187" s="152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</row>
    <row r="188" spans="1:49" ht="15" customHeight="1">
      <c r="A188" s="891"/>
      <c r="B188" s="291"/>
      <c r="C188" s="291"/>
      <c r="D188" s="291"/>
      <c r="E188" s="291"/>
      <c r="F188" s="289"/>
      <c r="G188" s="291"/>
      <c r="H188" s="291"/>
      <c r="I188" s="146"/>
      <c r="J188" s="56"/>
      <c r="K188" s="146"/>
      <c r="L188" s="82"/>
      <c r="M188" s="143" t="s">
        <v>18</v>
      </c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24"/>
      <c r="AD188" s="124"/>
      <c r="AE188" s="124"/>
      <c r="AF188" s="124"/>
      <c r="AG188" s="214"/>
      <c r="AH188" s="130"/>
      <c r="AI188" s="161"/>
      <c r="AJ188" s="129"/>
      <c r="AK188" s="162"/>
      <c r="AL188" s="152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</row>
    <row r="189" spans="6:49" ht="15" customHeight="1">
      <c r="F189" s="145"/>
      <c r="G189" s="146"/>
      <c r="H189" s="146"/>
      <c r="I189" s="180"/>
      <c r="J189" s="56"/>
      <c r="L189" s="82"/>
      <c r="M189" s="172" t="s">
        <v>276</v>
      </c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24"/>
      <c r="AD189" s="124"/>
      <c r="AE189" s="124"/>
      <c r="AF189" s="124"/>
      <c r="AG189" s="214"/>
      <c r="AH189" s="130"/>
      <c r="AI189" s="161"/>
      <c r="AJ189" s="129"/>
      <c r="AK189" s="162"/>
      <c r="AL189" s="152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</row>
    <row r="190" spans="7:46" ht="15" customHeight="1">
      <c r="G190" s="145"/>
      <c r="H190" s="146"/>
      <c r="I190" s="146"/>
      <c r="J190" s="5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</row>
    <row r="191" spans="7:46" ht="15" customHeight="1">
      <c r="G191" s="145"/>
      <c r="H191" s="146"/>
      <c r="I191" s="146"/>
      <c r="J191" s="5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</row>
    <row r="192" spans="7:29" ht="15" customHeight="1">
      <c r="G192" s="145"/>
      <c r="H192" s="146"/>
      <c r="I192" s="146"/>
      <c r="J192" s="5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</row>
    <row r="193" spans="7:30" ht="15" customHeight="1">
      <c r="G193" s="145"/>
      <c r="H193" s="146"/>
      <c r="I193" s="146"/>
      <c r="J193" s="56"/>
      <c r="K193" s="146"/>
      <c r="L193" s="146"/>
      <c r="M193" s="146"/>
      <c r="N193" s="146"/>
      <c r="O193" s="146"/>
      <c r="Q193" s="293"/>
      <c r="U193" s="84"/>
      <c r="V193" s="146"/>
      <c r="W193" s="146"/>
      <c r="X193" s="146"/>
      <c r="Y193" s="293"/>
      <c r="Z193" s="146"/>
      <c r="AA193" s="146"/>
      <c r="AB193" s="146"/>
      <c r="AC193" s="272"/>
      <c r="AD193" s="146"/>
    </row>
    <row r="194" spans="7:31" ht="15" customHeight="1">
      <c r="G194" s="145"/>
      <c r="H194" s="146"/>
      <c r="I194" s="146"/>
      <c r="J194" s="56"/>
      <c r="K194" s="146"/>
      <c r="L194" s="146"/>
      <c r="M194" s="146"/>
      <c r="N194" s="146"/>
      <c r="O194" s="146"/>
      <c r="Q194" s="279"/>
      <c r="Y194" s="146"/>
      <c r="Z194" s="146"/>
      <c r="AA194" s="146"/>
      <c r="AB194" s="146"/>
      <c r="AC194" s="146"/>
      <c r="AD194" s="146"/>
      <c r="AE194" s="146"/>
    </row>
    <row r="195" spans="7:31" ht="15" customHeight="1">
      <c r="G195" s="145"/>
      <c r="H195" s="146"/>
      <c r="I195" s="146"/>
      <c r="J195" s="56"/>
      <c r="K195" s="146"/>
      <c r="L195" s="146"/>
      <c r="M195" s="146"/>
      <c r="N195" s="146"/>
      <c r="O195" s="146"/>
      <c r="Q195" s="279"/>
      <c r="Y195" s="146"/>
      <c r="Z195" s="146"/>
      <c r="AA195" s="146"/>
      <c r="AB195" s="146"/>
      <c r="AC195" s="146"/>
      <c r="AD195" s="146"/>
      <c r="AE195" s="146"/>
    </row>
    <row r="196" spans="7:31" ht="15" customHeight="1">
      <c r="G196" s="145"/>
      <c r="H196" s="146"/>
      <c r="I196" s="146"/>
      <c r="J196" s="56"/>
      <c r="K196" s="146"/>
      <c r="L196" s="146"/>
      <c r="M196" s="146"/>
      <c r="N196" s="146"/>
      <c r="O196" s="146"/>
      <c r="P196" s="146"/>
      <c r="Q196" s="279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</row>
    <row r="197" spans="7:28" ht="15" customHeight="1">
      <c r="G197" s="145"/>
      <c r="H197" s="146"/>
      <c r="I197" s="146"/>
      <c r="J197" s="56"/>
      <c r="K197" s="146"/>
      <c r="L197" s="146"/>
      <c r="M197" s="146"/>
      <c r="Q197" s="862" t="s">
        <v>72</v>
      </c>
      <c r="R197" s="944"/>
      <c r="S197" s="899">
        <v>1</v>
      </c>
      <c r="T197" s="943"/>
      <c r="U197" s="862" t="s">
        <v>71</v>
      </c>
      <c r="V197" s="892"/>
      <c r="W197" s="899">
        <v>1</v>
      </c>
      <c r="X197" s="942"/>
      <c r="Y197" s="862" t="s">
        <v>71</v>
      </c>
      <c r="Z197" s="157"/>
      <c r="AA197" s="83">
        <v>1</v>
      </c>
      <c r="AB197" s="272"/>
    </row>
    <row r="198" spans="7:28" ht="15" customHeight="1">
      <c r="G198" s="145"/>
      <c r="H198" s="146"/>
      <c r="I198" s="146"/>
      <c r="J198" s="56"/>
      <c r="K198" s="146"/>
      <c r="L198" s="146"/>
      <c r="M198" s="146"/>
      <c r="Q198" s="862"/>
      <c r="R198" s="944"/>
      <c r="S198" s="899"/>
      <c r="T198" s="943"/>
      <c r="U198" s="862"/>
      <c r="V198" s="892"/>
      <c r="W198" s="899"/>
      <c r="X198" s="942"/>
      <c r="Y198" s="862"/>
      <c r="Z198" s="347"/>
      <c r="AA198" s="172"/>
      <c r="AB198" s="85" t="s">
        <v>357</v>
      </c>
    </row>
    <row r="199" spans="7:28" ht="15" customHeight="1">
      <c r="G199" s="145"/>
      <c r="H199" s="146"/>
      <c r="I199" s="146"/>
      <c r="J199" s="56"/>
      <c r="K199" s="146"/>
      <c r="L199" s="146"/>
      <c r="M199" s="146"/>
      <c r="Q199" s="862"/>
      <c r="R199" s="944"/>
      <c r="S199" s="899"/>
      <c r="T199" s="943"/>
      <c r="U199" s="862"/>
      <c r="V199" s="349"/>
      <c r="W199" s="143"/>
      <c r="X199" s="172" t="s">
        <v>356</v>
      </c>
      <c r="Y199" s="212"/>
      <c r="Z199" s="212"/>
      <c r="AA199" s="212"/>
      <c r="AB199" s="457"/>
    </row>
    <row r="200" spans="7:28" ht="15" customHeight="1">
      <c r="G200" s="145"/>
      <c r="H200" s="146"/>
      <c r="I200" s="146"/>
      <c r="J200" s="56"/>
      <c r="K200" s="146"/>
      <c r="L200" s="146"/>
      <c r="M200" s="146"/>
      <c r="Q200" s="862"/>
      <c r="R200" s="217"/>
      <c r="S200" s="217"/>
      <c r="T200" s="216"/>
      <c r="U200" s="212"/>
      <c r="V200" s="212"/>
      <c r="W200" s="212"/>
      <c r="X200" s="212"/>
      <c r="Y200" s="212"/>
      <c r="Z200" s="212"/>
      <c r="AA200" s="212"/>
      <c r="AB200" s="457"/>
    </row>
    <row r="202" spans="1:24" s="34" customFormat="1" ht="17.1" customHeight="1">
      <c r="A202" s="68"/>
      <c r="B202" s="68"/>
      <c r="C202" s="57"/>
      <c r="D202" s="132"/>
      <c r="E202" s="185"/>
      <c r="F202" s="187"/>
      <c r="G202" s="187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34"/>
      <c r="U202" s="134"/>
      <c r="V202" s="134"/>
      <c r="W202" s="188"/>
      <c r="X202" s="188"/>
    </row>
    <row r="203" spans="1:1" s="33" customFormat="1" ht="11.25">
      <c r="A203" s="33" t="s">
        <v>245</v>
      </c>
    </row>
    <row r="204" ht="11.25"/>
    <row r="205" spans="3:5" s="12" customFormat="1" ht="15" customHeight="1">
      <c r="C205" s="181"/>
      <c r="D205" s="96"/>
      <c r="E205" s="182"/>
    </row>
    <row r="207" spans="1:1" s="33" customFormat="1" ht="17.1" customHeight="1">
      <c r="A207" s="33" t="s">
        <v>244</v>
      </c>
    </row>
    <row r="209" spans="1:24" s="34" customFormat="1" ht="17.1" customHeight="1">
      <c r="A209" s="68"/>
      <c r="B209" s="68"/>
      <c r="C209" s="57"/>
      <c r="D209" s="132"/>
      <c r="E209" s="77">
        <v>1</v>
      </c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9"/>
      <c r="T209" s="79"/>
      <c r="U209" s="80"/>
      <c r="V209" s="80"/>
      <c r="W209" s="80"/>
      <c r="X209" s="81"/>
    </row>
    <row r="211" spans="1:1" s="33" customFormat="1" ht="17.1" customHeight="1">
      <c r="A211" s="33" t="s">
        <v>245</v>
      </c>
    </row>
    <row r="212" spans="7:8" ht="17.1" customHeight="1">
      <c r="G212" s="65"/>
      <c r="H212" s="65"/>
    </row>
    <row r="213" spans="1:24" s="34" customFormat="1" ht="17.1" customHeight="1">
      <c r="A213" s="67"/>
      <c r="B213" s="59"/>
      <c r="C213" s="57"/>
      <c r="D213" s="132"/>
      <c r="E213" s="83" t="s">
        <v>79</v>
      </c>
      <c r="F213" s="78"/>
      <c r="G213" s="78"/>
      <c r="H213" s="78"/>
      <c r="I213" s="78"/>
      <c r="J213" s="79"/>
      <c r="K213" s="79"/>
      <c r="L213" s="79"/>
      <c r="M213" s="80"/>
      <c r="N213" s="80"/>
      <c r="O213" s="80"/>
      <c r="P213" s="81"/>
      <c r="Q213" s="60"/>
      <c r="R213" s="60"/>
      <c r="S213" s="60"/>
      <c r="T213" s="60"/>
      <c r="U213" s="60"/>
      <c r="V213" s="60"/>
      <c r="W213" s="60"/>
      <c r="X213" s="60"/>
    </row>
    <row r="215" spans="1:1" s="33" customFormat="1" ht="17.1" customHeight="1">
      <c r="A215" s="33" t="s">
        <v>246</v>
      </c>
    </row>
    <row r="216" spans="7:8" ht="17.1" customHeight="1">
      <c r="G216" s="65"/>
      <c r="H216" s="65"/>
    </row>
    <row r="217" spans="1:24" s="34" customFormat="1" ht="17.1" customHeight="1">
      <c r="A217" s="67"/>
      <c r="B217" s="59"/>
      <c r="C217" s="57"/>
      <c r="D217" s="132"/>
      <c r="E217" s="83" t="s">
        <v>79</v>
      </c>
      <c r="F217" s="78"/>
      <c r="G217" s="78"/>
      <c r="H217" s="78"/>
      <c r="I217" s="78"/>
      <c r="J217" s="79"/>
      <c r="K217" s="79"/>
      <c r="L217" s="79"/>
      <c r="M217" s="80"/>
      <c r="N217" s="80"/>
      <c r="O217" s="80"/>
      <c r="P217" s="81"/>
      <c r="Q217" s="60"/>
      <c r="R217" s="60"/>
      <c r="S217" s="60"/>
      <c r="T217" s="60"/>
      <c r="U217" s="60"/>
      <c r="V217" s="60"/>
      <c r="W217" s="60"/>
      <c r="X217" s="60"/>
    </row>
    <row r="219" spans="1:3" s="33" customFormat="1" ht="17.1" customHeight="1">
      <c r="A219" s="33" t="s">
        <v>272</v>
      </c>
      <c r="B219" s="33" t="s">
        <v>273</v>
      </c>
      <c r="C219" s="33" t="s">
        <v>274</v>
      </c>
    </row>
    <row r="221" spans="1:9" s="21" customFormat="1" ht="20.1" customHeight="1">
      <c r="A221" s="62"/>
      <c r="B221" s="61"/>
      <c r="C221" s="18"/>
      <c r="D221" s="19"/>
      <c r="F221" s="38" t="s">
        <v>69</v>
      </c>
      <c r="G221" s="25"/>
      <c r="I221" s="52"/>
    </row>
    <row r="222" spans="1:9" s="21" customFormat="1" ht="22.5">
      <c r="A222" s="62"/>
      <c r="B222" s="63"/>
      <c r="C222" s="18"/>
      <c r="D222" s="31"/>
      <c r="E222" s="30" t="s">
        <v>65</v>
      </c>
      <c r="F222" s="32"/>
      <c r="G222" s="25"/>
      <c r="I222" s="52"/>
    </row>
    <row r="223" spans="1:9" s="21" customFormat="1" ht="19.5">
      <c r="A223" s="62"/>
      <c r="B223" s="63"/>
      <c r="C223" s="18"/>
      <c r="D223" s="31"/>
      <c r="E223" s="30" t="s">
        <v>66</v>
      </c>
      <c r="F223" s="32"/>
      <c r="G223" s="25"/>
      <c r="I223" s="52"/>
    </row>
    <row r="224" spans="1:9" s="21" customFormat="1" ht="13.5" customHeight="1">
      <c r="A224" s="61"/>
      <c r="B224" s="61"/>
      <c r="C224" s="18"/>
      <c r="D224" s="22"/>
      <c r="E224" s="23"/>
      <c r="F224" s="37"/>
      <c r="G224" s="19"/>
      <c r="I224" s="52"/>
    </row>
    <row r="225" spans="1:9" s="21" customFormat="1" ht="20.1" customHeight="1">
      <c r="A225" s="62"/>
      <c r="B225" s="61"/>
      <c r="C225" s="18"/>
      <c r="D225" s="19"/>
      <c r="F225" s="38" t="s">
        <v>158</v>
      </c>
      <c r="G225" s="25"/>
      <c r="I225" s="52"/>
    </row>
    <row r="226" spans="1:9" s="21" customFormat="1" ht="22.5">
      <c r="A226" s="62"/>
      <c r="B226" s="63"/>
      <c r="C226" s="18"/>
      <c r="D226" s="31"/>
      <c r="E226" s="39" t="s">
        <v>74</v>
      </c>
      <c r="F226" s="32"/>
      <c r="G226" s="25"/>
      <c r="I226" s="52"/>
    </row>
    <row r="227" spans="1:9" s="21" customFormat="1" ht="22.5">
      <c r="A227" s="62"/>
      <c r="B227" s="63"/>
      <c r="C227" s="18"/>
      <c r="D227" s="31"/>
      <c r="E227" s="39" t="s">
        <v>157</v>
      </c>
      <c r="F227" s="32"/>
      <c r="G227" s="25"/>
      <c r="I227" s="52"/>
    </row>
    <row r="228" spans="1:9" s="21" customFormat="1" ht="13.5" customHeight="1">
      <c r="A228" s="61"/>
      <c r="B228" s="61"/>
      <c r="C228" s="18"/>
      <c r="D228" s="22"/>
      <c r="E228" s="23"/>
      <c r="F228" s="37"/>
      <c r="G228" s="19"/>
      <c r="I228" s="52"/>
    </row>
    <row r="229" spans="1:9" s="21" customFormat="1" ht="20.1" customHeight="1">
      <c r="A229" s="62"/>
      <c r="B229" s="61"/>
      <c r="C229" s="18"/>
      <c r="D229" s="19"/>
      <c r="F229" s="38" t="s">
        <v>159</v>
      </c>
      <c r="G229" s="25"/>
      <c r="I229" s="52"/>
    </row>
    <row r="230" spans="1:9" s="21" customFormat="1" ht="22.5">
      <c r="A230" s="62"/>
      <c r="B230" s="63"/>
      <c r="C230" s="18"/>
      <c r="D230" s="31"/>
      <c r="E230" s="39" t="s">
        <v>74</v>
      </c>
      <c r="F230" s="32"/>
      <c r="G230" s="25"/>
      <c r="I230" s="52"/>
    </row>
    <row r="231" spans="1:9" s="21" customFormat="1" ht="22.5">
      <c r="A231" s="62"/>
      <c r="B231" s="63"/>
      <c r="C231" s="18"/>
      <c r="D231" s="31"/>
      <c r="E231" s="39" t="s">
        <v>157</v>
      </c>
      <c r="F231" s="32"/>
      <c r="G231" s="25"/>
      <c r="I231" s="52"/>
    </row>
    <row r="232" spans="1:9" s="21" customFormat="1" ht="13.5" customHeight="1">
      <c r="A232" s="61"/>
      <c r="B232" s="61"/>
      <c r="C232" s="18"/>
      <c r="D232" s="22"/>
      <c r="E232" s="23"/>
      <c r="F232" s="37"/>
      <c r="G232" s="19"/>
      <c r="I232" s="52"/>
    </row>
    <row r="233" spans="1:9" s="21" customFormat="1" ht="20.1" customHeight="1">
      <c r="A233" s="62"/>
      <c r="B233" s="61"/>
      <c r="C233" s="18"/>
      <c r="D233" s="19"/>
      <c r="F233" s="38" t="s">
        <v>160</v>
      </c>
      <c r="G233" s="25"/>
      <c r="I233" s="52"/>
    </row>
    <row r="234" spans="1:9" s="21" customFormat="1" ht="22.5">
      <c r="A234" s="62"/>
      <c r="B234" s="63"/>
      <c r="C234" s="18"/>
      <c r="D234" s="31"/>
      <c r="E234" s="30" t="s">
        <v>74</v>
      </c>
      <c r="F234" s="32"/>
      <c r="G234" s="25"/>
      <c r="I234" s="52"/>
    </row>
    <row r="235" spans="1:9" s="21" customFormat="1" ht="19.5">
      <c r="A235" s="62"/>
      <c r="B235" s="63"/>
      <c r="C235" s="18"/>
      <c r="D235" s="31"/>
      <c r="E235" s="30" t="s">
        <v>75</v>
      </c>
      <c r="F235" s="32"/>
      <c r="G235" s="25"/>
      <c r="I235" s="52"/>
    </row>
    <row r="236" spans="1:9" s="21" customFormat="1" ht="22.5">
      <c r="A236" s="62"/>
      <c r="B236" s="63"/>
      <c r="C236" s="18"/>
      <c r="D236" s="31"/>
      <c r="E236" s="39" t="s">
        <v>157</v>
      </c>
      <c r="F236" s="32"/>
      <c r="G236" s="25"/>
      <c r="I236" s="52"/>
    </row>
    <row r="237" spans="1:9" s="21" customFormat="1" ht="19.5">
      <c r="A237" s="62"/>
      <c r="B237" s="63"/>
      <c r="C237" s="18"/>
      <c r="D237" s="31"/>
      <c r="E237" s="30" t="s">
        <v>76</v>
      </c>
      <c r="F237" s="32"/>
      <c r="G237" s="25"/>
      <c r="I237" s="52"/>
    </row>
    <row r="239" spans="1:1" s="33" customFormat="1" ht="17.1" customHeight="1">
      <c r="A239" s="33" t="s">
        <v>293</v>
      </c>
    </row>
    <row r="241" spans="1:13" s="99" customFormat="1" ht="14.25">
      <c r="A241" s="201" t="s">
        <v>49</v>
      </c>
      <c r="B241" s="107" t="s">
        <v>222</v>
      </c>
      <c r="C241" s="108"/>
      <c r="D241" s="110"/>
      <c r="E241" s="492"/>
      <c r="F241" s="353" t="s">
        <v>222</v>
      </c>
      <c r="G241" s="353" t="s">
        <v>222</v>
      </c>
      <c r="H241" s="353" t="s">
        <v>222</v>
      </c>
      <c r="I241" s="356"/>
      <c r="J241" s="354"/>
      <c r="K241" s="355"/>
      <c r="M241" s="493" t="str">
        <f>IF(ISERROR(INDEX(kind_of_nameforms,MATCH(E241,kind_of_forms,0),1)),"",INDEX(kind_of_nameforms,MATCH(E241,kind_of_forms,0),1))</f>
        <v/>
      </c>
    </row>
    <row r="244" spans="1:23" s="303" customFormat="1" ht="15">
      <c r="A244" s="33" t="s">
        <v>384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02"/>
      <c r="V244" s="33"/>
      <c r="W244" s="33"/>
    </row>
    <row r="245" spans="4:21" s="303" customFormat="1" ht="15">
      <c r="D245" s="395"/>
      <c r="E245" s="395"/>
      <c r="F245" s="395"/>
      <c r="G245" s="395"/>
      <c r="H245" s="395"/>
      <c r="I245" s="395"/>
      <c r="J245" s="395"/>
      <c r="K245" s="395"/>
      <c r="L245" s="395"/>
      <c r="U245" s="304"/>
    </row>
    <row r="246" spans="1:83" s="306" customFormat="1" ht="15" customHeight="1">
      <c r="A246" s="60"/>
      <c r="B246" s="204" t="s">
        <v>385</v>
      </c>
      <c r="C246" s="970"/>
      <c r="D246" s="852">
        <v>1</v>
      </c>
      <c r="E246" s="871"/>
      <c r="F246" s="392"/>
      <c r="G246" s="206">
        <v>0</v>
      </c>
      <c r="H246" s="394"/>
      <c r="I246" s="299"/>
      <c r="J246" s="425" t="s">
        <v>458</v>
      </c>
      <c r="K246" s="143"/>
      <c r="L246" s="307"/>
      <c r="M246" s="259">
        <f>mergeValue(H246)</f>
        <v>0</v>
      </c>
      <c r="N246" s="246"/>
      <c r="O246" s="246"/>
      <c r="P246" s="259" t="str">
        <f>IF(ISERROR(MATCH(Q246,MODesc,0)),"n","y")</f>
        <v>n</v>
      </c>
      <c r="Q246" s="246"/>
      <c r="R246" s="259" t="str">
        <f>K246&amp;"("&amp;L246&amp;")"</f>
        <v>()</v>
      </c>
      <c r="S246" s="204"/>
      <c r="T246" s="204"/>
      <c r="U246" s="297"/>
      <c r="V246" s="204"/>
      <c r="W246" s="204"/>
      <c r="X246" s="204"/>
      <c r="Y246" s="305"/>
      <c r="Z246" s="305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  <c r="BF246" s="291"/>
      <c r="BG246" s="291"/>
      <c r="BH246" s="291"/>
      <c r="BI246" s="291"/>
      <c r="BJ246" s="291"/>
      <c r="BK246" s="291"/>
      <c r="BL246" s="291"/>
      <c r="BM246" s="291"/>
      <c r="BN246" s="291"/>
      <c r="BO246" s="291"/>
      <c r="BP246" s="291"/>
      <c r="BQ246" s="291"/>
      <c r="BR246" s="291"/>
      <c r="BS246" s="291"/>
      <c r="BT246" s="291"/>
      <c r="BU246" s="291"/>
      <c r="BV246" s="305"/>
      <c r="BW246" s="305"/>
      <c r="BX246" s="305"/>
      <c r="BY246" s="305"/>
      <c r="BZ246" s="305"/>
      <c r="CA246" s="305"/>
      <c r="CB246" s="305"/>
      <c r="CC246" s="305"/>
      <c r="CD246" s="305"/>
      <c r="CE246" s="305"/>
    </row>
    <row r="247" spans="1:83" s="306" customFormat="1" ht="15" customHeight="1">
      <c r="A247" s="60"/>
      <c r="B247" s="60"/>
      <c r="C247" s="970"/>
      <c r="D247" s="852"/>
      <c r="E247" s="871"/>
      <c r="F247" s="299"/>
      <c r="G247" s="300"/>
      <c r="H247" s="143" t="s">
        <v>383</v>
      </c>
      <c r="I247" s="300"/>
      <c r="J247" s="300"/>
      <c r="K247" s="308"/>
      <c r="L247" s="307"/>
      <c r="M247" s="246"/>
      <c r="N247" s="246"/>
      <c r="O247" s="246"/>
      <c r="P247" s="246"/>
      <c r="Q247" s="259"/>
      <c r="R247" s="246"/>
      <c r="S247" s="204"/>
      <c r="T247" s="204"/>
      <c r="U247" s="297"/>
      <c r="V247" s="204"/>
      <c r="W247" s="204"/>
      <c r="X247" s="204"/>
      <c r="Y247" s="305"/>
      <c r="Z247" s="305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  <c r="BF247" s="291"/>
      <c r="BG247" s="291"/>
      <c r="BH247" s="291"/>
      <c r="BI247" s="291"/>
      <c r="BJ247" s="291"/>
      <c r="BK247" s="291"/>
      <c r="BL247" s="291"/>
      <c r="BM247" s="291"/>
      <c r="BN247" s="291"/>
      <c r="BO247" s="291"/>
      <c r="BP247" s="291"/>
      <c r="BQ247" s="291"/>
      <c r="BR247" s="291"/>
      <c r="BS247" s="291"/>
      <c r="BT247" s="291"/>
      <c r="BU247" s="291"/>
      <c r="BV247" s="305"/>
      <c r="BW247" s="305"/>
      <c r="BX247" s="305"/>
      <c r="BY247" s="305"/>
      <c r="BZ247" s="305"/>
      <c r="CA247" s="305"/>
      <c r="CB247" s="305"/>
      <c r="CC247" s="305"/>
      <c r="CD247" s="305"/>
      <c r="CE247" s="305"/>
    </row>
    <row r="248" spans="17:21" s="303" customFormat="1" ht="15">
      <c r="Q248" s="309"/>
      <c r="U248" s="304"/>
    </row>
    <row r="249" spans="1:23" s="303" customFormat="1" ht="15">
      <c r="A249" s="33" t="s">
        <v>386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10"/>
      <c r="R249" s="33"/>
      <c r="S249" s="33"/>
      <c r="T249" s="33"/>
      <c r="U249" s="302"/>
      <c r="V249" s="33"/>
      <c r="W249" s="33"/>
    </row>
    <row r="250" spans="6:21" s="303" customFormat="1" ht="15">
      <c r="F250" s="395"/>
      <c r="G250" s="395"/>
      <c r="H250" s="395"/>
      <c r="I250" s="395"/>
      <c r="J250" s="395"/>
      <c r="K250" s="395"/>
      <c r="L250" s="395"/>
      <c r="Q250" s="309"/>
      <c r="U250" s="304"/>
    </row>
    <row r="251" spans="1:83" s="306" customFormat="1" ht="15" customHeight="1">
      <c r="A251" s="60"/>
      <c r="B251" s="204" t="s">
        <v>385</v>
      </c>
      <c r="C251" s="971"/>
      <c r="D251" s="298"/>
      <c r="E251" s="495"/>
      <c r="F251" s="972"/>
      <c r="G251" s="852">
        <v>0</v>
      </c>
      <c r="H251" s="969"/>
      <c r="I251" s="299"/>
      <c r="J251" s="425" t="s">
        <v>458</v>
      </c>
      <c r="K251" s="143"/>
      <c r="L251" s="307"/>
      <c r="M251" s="259">
        <f>mergeValue(H251)</f>
        <v>0</v>
      </c>
      <c r="N251" s="246"/>
      <c r="O251" s="246"/>
      <c r="P251" s="246"/>
      <c r="Q251" s="246"/>
      <c r="R251" s="259" t="str">
        <f>K251&amp;"("&amp;L251&amp;")"</f>
        <v>()</v>
      </c>
      <c r="S251" s="204"/>
      <c r="T251" s="204"/>
      <c r="U251" s="297"/>
      <c r="V251" s="204"/>
      <c r="W251" s="204"/>
      <c r="X251" s="204"/>
      <c r="Y251" s="305"/>
      <c r="Z251" s="305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  <c r="BF251" s="291"/>
      <c r="BG251" s="291"/>
      <c r="BH251" s="291"/>
      <c r="BI251" s="291"/>
      <c r="BJ251" s="291"/>
      <c r="BK251" s="291"/>
      <c r="BL251" s="291"/>
      <c r="BM251" s="291"/>
      <c r="BN251" s="291"/>
      <c r="BO251" s="291"/>
      <c r="BP251" s="291"/>
      <c r="BQ251" s="291"/>
      <c r="BR251" s="291"/>
      <c r="BS251" s="291"/>
      <c r="BT251" s="291"/>
      <c r="BU251" s="291"/>
      <c r="BV251" s="305"/>
      <c r="BW251" s="305"/>
      <c r="BX251" s="305"/>
      <c r="BY251" s="305"/>
      <c r="BZ251" s="305"/>
      <c r="CA251" s="305"/>
      <c r="CB251" s="305"/>
      <c r="CC251" s="305"/>
      <c r="CD251" s="305"/>
      <c r="CE251" s="305"/>
    </row>
    <row r="252" spans="1:83" s="306" customFormat="1" ht="15" customHeight="1">
      <c r="A252" s="60"/>
      <c r="B252" s="60"/>
      <c r="C252" s="971"/>
      <c r="D252" s="298"/>
      <c r="E252" s="495"/>
      <c r="F252" s="972"/>
      <c r="G252" s="852"/>
      <c r="H252" s="969"/>
      <c r="I252" s="300"/>
      <c r="J252" s="300"/>
      <c r="K252" s="143" t="s">
        <v>3</v>
      </c>
      <c r="L252" s="307"/>
      <c r="M252" s="246"/>
      <c r="N252" s="246"/>
      <c r="O252" s="246"/>
      <c r="P252" s="246"/>
      <c r="Q252" s="259"/>
      <c r="R252" s="246"/>
      <c r="S252" s="204"/>
      <c r="T252" s="204"/>
      <c r="U252" s="297"/>
      <c r="V252" s="204"/>
      <c r="W252" s="204"/>
      <c r="X252" s="204"/>
      <c r="Y252" s="305"/>
      <c r="Z252" s="305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  <c r="BF252" s="291"/>
      <c r="BG252" s="291"/>
      <c r="BH252" s="291"/>
      <c r="BI252" s="291"/>
      <c r="BJ252" s="291"/>
      <c r="BK252" s="291"/>
      <c r="BL252" s="291"/>
      <c r="BM252" s="291"/>
      <c r="BN252" s="291"/>
      <c r="BO252" s="291"/>
      <c r="BP252" s="291"/>
      <c r="BQ252" s="291"/>
      <c r="BR252" s="291"/>
      <c r="BS252" s="291"/>
      <c r="BT252" s="291"/>
      <c r="BU252" s="291"/>
      <c r="BV252" s="305"/>
      <c r="BW252" s="305"/>
      <c r="BX252" s="305"/>
      <c r="BY252" s="305"/>
      <c r="BZ252" s="305"/>
      <c r="CA252" s="305"/>
      <c r="CB252" s="305"/>
      <c r="CC252" s="305"/>
      <c r="CD252" s="305"/>
      <c r="CE252" s="305"/>
    </row>
    <row r="253" spans="17:21" s="303" customFormat="1" ht="15">
      <c r="Q253" s="309"/>
      <c r="U253" s="304"/>
    </row>
    <row r="254" spans="1:23" s="303" customFormat="1" ht="15">
      <c r="A254" s="33" t="s">
        <v>387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10"/>
      <c r="R254" s="33"/>
      <c r="S254" s="33"/>
      <c r="T254" s="33"/>
      <c r="U254" s="302"/>
      <c r="V254" s="33"/>
      <c r="W254" s="33"/>
    </row>
    <row r="255" spans="17:21" s="303" customFormat="1" ht="15">
      <c r="Q255" s="309"/>
      <c r="U255" s="304"/>
    </row>
    <row r="256" spans="1:83" s="306" customFormat="1" ht="15" customHeight="1">
      <c r="A256" s="60"/>
      <c r="B256" s="204" t="s">
        <v>385</v>
      </c>
      <c r="C256" s="427"/>
      <c r="D256" s="303"/>
      <c r="E256" s="496"/>
      <c r="F256" s="303"/>
      <c r="G256" s="303"/>
      <c r="H256" s="303"/>
      <c r="I256" s="273"/>
      <c r="J256" s="206">
        <v>0</v>
      </c>
      <c r="K256" s="426"/>
      <c r="L256" s="296"/>
      <c r="M256" s="259">
        <f>mergeValue(H256)</f>
        <v>0</v>
      </c>
      <c r="N256" s="246"/>
      <c r="O256" s="246"/>
      <c r="P256" s="246"/>
      <c r="Q256" s="246"/>
      <c r="R256" s="259" t="str">
        <f>K256&amp;" ("&amp;L256&amp;")"</f>
        <v xml:space="preserve"> ()</v>
      </c>
      <c r="S256" s="204"/>
      <c r="T256" s="204"/>
      <c r="U256" s="297"/>
      <c r="V256" s="204"/>
      <c r="W256" s="204"/>
      <c r="X256" s="204"/>
      <c r="Y256" s="305"/>
      <c r="Z256" s="305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  <c r="BF256" s="291"/>
      <c r="BG256" s="291"/>
      <c r="BH256" s="291"/>
      <c r="BI256" s="291"/>
      <c r="BJ256" s="291"/>
      <c r="BK256" s="291"/>
      <c r="BL256" s="291"/>
      <c r="BM256" s="291"/>
      <c r="BN256" s="291"/>
      <c r="BO256" s="291"/>
      <c r="BP256" s="291"/>
      <c r="BQ256" s="291"/>
      <c r="BR256" s="291"/>
      <c r="BS256" s="291"/>
      <c r="BT256" s="291"/>
      <c r="BU256" s="291"/>
      <c r="BV256" s="305"/>
      <c r="BW256" s="305"/>
      <c r="BX256" s="305"/>
      <c r="BY256" s="305"/>
      <c r="BZ256" s="305"/>
      <c r="CA256" s="305"/>
      <c r="CB256" s="305"/>
      <c r="CC256" s="305"/>
      <c r="CD256" s="305"/>
      <c r="CE256" s="305"/>
    </row>
    <row r="258" ht="11.25"/>
    <row r="259" spans="1:1" s="33" customFormat="1" ht="11.25">
      <c r="A259" s="33" t="s">
        <v>405</v>
      </c>
    </row>
    <row r="260" ht="11.25"/>
    <row r="261" spans="1:10" s="34" customFormat="1" ht="20.1" customHeight="1">
      <c r="A261" s="67"/>
      <c r="B261" s="204"/>
      <c r="C261" s="57"/>
      <c r="D261" s="205"/>
      <c r="E261" s="332"/>
      <c r="F261" s="329"/>
      <c r="G261" s="333"/>
      <c r="I261" s="259"/>
      <c r="J261" s="259"/>
    </row>
    <row r="262" ht="11.25"/>
    <row r="263" ht="11.25"/>
    <row r="264" spans="1:1" s="33" customFormat="1" ht="11.25">
      <c r="A264" s="33" t="s">
        <v>411</v>
      </c>
    </row>
    <row r="265" ht="11.25"/>
    <row r="266" spans="1:12" s="34" customFormat="1" ht="20.1" customHeight="1">
      <c r="A266" s="328"/>
      <c r="B266" s="204"/>
      <c r="C266" s="57"/>
      <c r="D266" s="205"/>
      <c r="E266" s="335"/>
      <c r="F266" s="334" t="s">
        <v>410</v>
      </c>
      <c r="G266" s="334" t="s">
        <v>410</v>
      </c>
      <c r="H266" s="354"/>
      <c r="I266" s="259"/>
      <c r="K266" s="259"/>
      <c r="L266" s="259"/>
    </row>
    <row r="267" ht="11.25"/>
    <row r="268" ht="11.25"/>
    <row r="269" spans="1:1" s="33" customFormat="1" ht="11.25">
      <c r="A269" s="33" t="s">
        <v>412</v>
      </c>
    </row>
    <row r="270" ht="11.25"/>
    <row r="271" spans="1:12" s="34" customFormat="1" ht="20.1" customHeight="1">
      <c r="A271" s="328"/>
      <c r="B271" s="204"/>
      <c r="C271" s="57"/>
      <c r="D271" s="205"/>
      <c r="E271" s="335"/>
      <c r="F271" s="334" t="s">
        <v>410</v>
      </c>
      <c r="G271" s="441"/>
      <c r="H271" s="334" t="s">
        <v>410</v>
      </c>
      <c r="I271" s="259"/>
      <c r="K271" s="259"/>
      <c r="L271" s="259"/>
    </row>
    <row r="272" ht="11.25"/>
    <row r="273" ht="11.25"/>
    <row r="274" spans="1:1" s="33" customFormat="1" ht="11.25">
      <c r="A274" s="33" t="s">
        <v>413</v>
      </c>
    </row>
    <row r="275" ht="11.25"/>
    <row r="276" spans="1:12" s="34" customFormat="1" ht="20.1" customHeight="1">
      <c r="A276" s="328"/>
      <c r="B276" s="204"/>
      <c r="C276" s="57"/>
      <c r="D276" s="205"/>
      <c r="E276" s="336">
        <f>E275</f>
        <v>0</v>
      </c>
      <c r="F276" s="334" t="s">
        <v>410</v>
      </c>
      <c r="G276" s="441"/>
      <c r="H276" s="334" t="s">
        <v>410</v>
      </c>
      <c r="I276" s="259"/>
      <c r="K276" s="259"/>
      <c r="L276" s="259"/>
    </row>
    <row r="277" spans="1:12" s="34" customFormat="1" ht="14.25">
      <c r="A277" s="328"/>
      <c r="B277" s="204"/>
      <c r="C277" s="57"/>
      <c r="D277" s="72"/>
      <c r="E277" s="337"/>
      <c r="F277" s="338"/>
      <c r="G277"/>
      <c r="H277" s="338"/>
      <c r="I277" s="259"/>
      <c r="K277" s="259"/>
      <c r="L277" s="259"/>
    </row>
    <row r="279" spans="1:1" s="33" customFormat="1" ht="11.25">
      <c r="A279" s="33" t="s">
        <v>414</v>
      </c>
    </row>
    <row r="280" ht="11.25"/>
    <row r="281" spans="1:12" s="34" customFormat="1" ht="20.1" customHeight="1">
      <c r="A281" s="328"/>
      <c r="B281" s="204"/>
      <c r="C281" s="57"/>
      <c r="D281" s="205"/>
      <c r="E281" s="336">
        <f>E280</f>
        <v>0</v>
      </c>
      <c r="F281" s="334" t="s">
        <v>410</v>
      </c>
      <c r="G281" s="339"/>
      <c r="H281" s="334" t="s">
        <v>410</v>
      </c>
      <c r="I281" s="259"/>
      <c r="K281" s="259"/>
      <c r="L281" s="259"/>
    </row>
    <row r="284" spans="1:1" s="33" customFormat="1" ht="17.1" customHeight="1">
      <c r="A284" s="33" t="s">
        <v>450</v>
      </c>
    </row>
    <row r="286" spans="1:20" s="208" customFormat="1" ht="409.5">
      <c r="A286" s="854">
        <v>1</v>
      </c>
      <c r="B286" s="261"/>
      <c r="C286" s="261"/>
      <c r="D286" s="261"/>
      <c r="F286" s="374" t="str">
        <f>"2."&amp;mergeValue(A286)</f>
        <v>2.1</v>
      </c>
      <c r="G286" s="443" t="s">
        <v>439</v>
      </c>
      <c r="H286" s="358"/>
      <c r="I286" s="235" t="s">
        <v>520</v>
      </c>
      <c r="J286" s="373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</row>
    <row r="287" spans="1:20" s="208" customFormat="1" ht="90">
      <c r="A287" s="854"/>
      <c r="B287" s="261"/>
      <c r="C287" s="261"/>
      <c r="D287" s="261"/>
      <c r="F287" s="374" t="str">
        <f>"3."&amp;mergeValue(A287)</f>
        <v>3.1</v>
      </c>
      <c r="G287" s="443" t="s">
        <v>440</v>
      </c>
      <c r="H287" s="358"/>
      <c r="I287" s="235" t="s">
        <v>519</v>
      </c>
      <c r="J287" s="373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</row>
    <row r="288" spans="1:20" s="208" customFormat="1" ht="45">
      <c r="A288" s="854"/>
      <c r="B288" s="261"/>
      <c r="C288" s="261"/>
      <c r="D288" s="261"/>
      <c r="F288" s="374" t="str">
        <f>"4."&amp;mergeValue(A288)</f>
        <v>4.1</v>
      </c>
      <c r="G288" s="443" t="s">
        <v>441</v>
      </c>
      <c r="H288" s="359" t="s">
        <v>410</v>
      </c>
      <c r="I288" s="235"/>
      <c r="J288" s="373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</row>
    <row r="289" spans="1:20" s="208" customFormat="1" ht="101.25">
      <c r="A289" s="854"/>
      <c r="B289" s="854">
        <v>1</v>
      </c>
      <c r="C289" s="382"/>
      <c r="D289" s="382"/>
      <c r="F289" s="374" t="str">
        <f>"4."&amp;mergeValue(A289)&amp;"."&amp;mergeValue(B289)</f>
        <v>4.1.1</v>
      </c>
      <c r="G289" s="365" t="s">
        <v>522</v>
      </c>
      <c r="H289" s="358" t="str">
        <f>IF(region_name="","",region_name)</f>
        <v>Свердловская область</v>
      </c>
      <c r="I289" s="235" t="s">
        <v>444</v>
      </c>
      <c r="J289" s="373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</row>
    <row r="290" spans="1:20" s="208" customFormat="1" ht="191.25">
      <c r="A290" s="854"/>
      <c r="B290" s="854"/>
      <c r="C290" s="854">
        <v>1</v>
      </c>
      <c r="D290" s="382"/>
      <c r="F290" s="374" t="str">
        <f>"4."&amp;mergeValue(A290)&amp;"."&amp;mergeValue(B290)&amp;"."&amp;mergeValue(C290)</f>
        <v>4.1.1.1</v>
      </c>
      <c r="G290" s="381" t="s">
        <v>442</v>
      </c>
      <c r="H290" s="358"/>
      <c r="I290" s="235" t="s">
        <v>445</v>
      </c>
      <c r="J290" s="373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</row>
    <row r="291" spans="1:20" s="208" customFormat="1" ht="33.75" customHeight="1">
      <c r="A291" s="854"/>
      <c r="B291" s="854"/>
      <c r="C291" s="854"/>
      <c r="D291" s="382">
        <v>1</v>
      </c>
      <c r="F291" s="374" t="str">
        <f>"4."&amp;mergeValue(A291)&amp;"."&amp;mergeValue(B291)&amp;"."&amp;mergeValue(C291)&amp;"."&amp;mergeValue(D291)</f>
        <v>4.1.1.1.1</v>
      </c>
      <c r="G291" s="446" t="s">
        <v>443</v>
      </c>
      <c r="H291" s="358"/>
      <c r="I291" s="855" t="s">
        <v>521</v>
      </c>
      <c r="J291" s="373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</row>
    <row r="292" spans="1:20" s="208" customFormat="1" ht="18.75">
      <c r="A292" s="854"/>
      <c r="B292" s="854"/>
      <c r="C292" s="854"/>
      <c r="D292" s="382"/>
      <c r="F292" s="450"/>
      <c r="G292" s="451" t="s">
        <v>3</v>
      </c>
      <c r="H292" s="452"/>
      <c r="I292" s="855"/>
      <c r="J292" s="373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</row>
    <row r="293" spans="1:20" s="208" customFormat="1" ht="18.75">
      <c r="A293" s="854"/>
      <c r="B293" s="854"/>
      <c r="C293" s="382"/>
      <c r="D293" s="382"/>
      <c r="F293" s="378"/>
      <c r="G293" s="129" t="s">
        <v>383</v>
      </c>
      <c r="H293" s="379"/>
      <c r="I293" s="380"/>
      <c r="J293" s="373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</row>
    <row r="294" spans="1:20" s="208" customFormat="1" ht="18.75">
      <c r="A294" s="854"/>
      <c r="B294" s="261"/>
      <c r="C294" s="261"/>
      <c r="D294" s="261"/>
      <c r="F294" s="378"/>
      <c r="G294" s="143" t="s">
        <v>449</v>
      </c>
      <c r="H294" s="379"/>
      <c r="I294" s="380"/>
      <c r="J294" s="373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</row>
    <row r="295" spans="1:20" s="208" customFormat="1" ht="18.75">
      <c r="A295" s="261"/>
      <c r="B295" s="261"/>
      <c r="C295" s="261"/>
      <c r="D295" s="261"/>
      <c r="F295" s="378"/>
      <c r="G295" s="172" t="s">
        <v>448</v>
      </c>
      <c r="H295" s="379"/>
      <c r="I295" s="380"/>
      <c r="J295" s="373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</row>
    <row r="300" spans="1:83" ht="17.1" customHeight="1">
      <c r="A300" s="665"/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665"/>
      <c r="BU300" s="665"/>
      <c r="BV300" s="665"/>
      <c r="BW300" s="665"/>
      <c r="BX300" s="665"/>
      <c r="BY300" s="665"/>
      <c r="BZ300" s="665"/>
      <c r="CA300" s="665"/>
      <c r="CB300" s="665"/>
      <c r="CC300" s="665"/>
      <c r="CD300" s="665"/>
      <c r="CE300" s="665"/>
    </row>
    <row r="301" spans="1:83" ht="17.1" customHeight="1">
      <c r="A301" s="712"/>
      <c r="B301" s="712"/>
      <c r="C301" s="712"/>
      <c r="D301" s="712"/>
      <c r="E301" s="712"/>
      <c r="F301" s="712"/>
      <c r="G301" s="712"/>
      <c r="H301" s="712"/>
      <c r="I301" s="712"/>
      <c r="J301" s="712"/>
      <c r="K301" s="712"/>
      <c r="L301" s="712"/>
      <c r="M301" s="712"/>
      <c r="N301" s="712"/>
      <c r="O301" s="712"/>
      <c r="P301" s="712"/>
      <c r="Q301" s="712"/>
      <c r="R301" s="712"/>
      <c r="S301" s="712"/>
      <c r="T301" s="712"/>
      <c r="U301" s="712"/>
      <c r="V301" s="712"/>
      <c r="W301" s="712"/>
      <c r="X301" s="712"/>
      <c r="Y301" s="712"/>
      <c r="Z301" s="712"/>
      <c r="AA301" s="712"/>
      <c r="AB301" s="712"/>
      <c r="AC301" s="712"/>
      <c r="AD301" s="712"/>
      <c r="AE301" s="712"/>
      <c r="AF301" s="712"/>
      <c r="AG301" s="712"/>
      <c r="AH301" s="712"/>
      <c r="AI301" s="712"/>
      <c r="AJ301" s="712"/>
      <c r="AK301" s="712"/>
      <c r="AL301" s="712"/>
      <c r="AM301" s="712"/>
      <c r="AN301" s="712"/>
      <c r="AO301" s="712"/>
      <c r="AP301" s="712"/>
      <c r="AQ301" s="712"/>
      <c r="AR301" s="712"/>
      <c r="AS301" s="712"/>
      <c r="AT301" s="712"/>
      <c r="AU301" s="712"/>
      <c r="AV301" s="712"/>
      <c r="AW301" s="712"/>
      <c r="AX301" s="712"/>
      <c r="AY301" s="712"/>
      <c r="AZ301" s="712"/>
      <c r="BA301" s="712"/>
      <c r="BB301" s="712"/>
      <c r="BC301" s="712"/>
      <c r="BD301" s="712"/>
      <c r="BE301" s="712"/>
      <c r="BF301" s="712"/>
      <c r="BG301" s="712"/>
      <c r="BH301" s="712"/>
      <c r="BI301" s="712"/>
      <c r="BJ301" s="712"/>
      <c r="BK301" s="712"/>
      <c r="BL301" s="712"/>
      <c r="BM301" s="712"/>
      <c r="BN301" s="712"/>
      <c r="BO301" s="712"/>
      <c r="BP301" s="712"/>
      <c r="BQ301" s="712"/>
      <c r="BR301" s="712"/>
      <c r="BS301" s="712"/>
      <c r="BT301" s="712"/>
      <c r="BU301" s="712"/>
      <c r="BV301" s="712"/>
      <c r="BW301" s="712"/>
      <c r="BX301" s="712"/>
      <c r="BY301" s="712"/>
      <c r="BZ301" s="712"/>
      <c r="CA301" s="712"/>
      <c r="CB301" s="712"/>
      <c r="CC301" s="712"/>
      <c r="CD301" s="712"/>
      <c r="CE301" s="712"/>
    </row>
    <row r="302" spans="1:83" ht="17.1" customHeight="1">
      <c r="A302" s="713" t="s">
        <v>568</v>
      </c>
      <c r="B302" s="713"/>
      <c r="C302" s="713"/>
      <c r="D302" s="713"/>
      <c r="E302" s="713"/>
      <c r="F302" s="713"/>
      <c r="G302" s="713"/>
      <c r="H302" s="713"/>
      <c r="I302" s="713"/>
      <c r="J302" s="713"/>
      <c r="K302" s="713"/>
      <c r="L302" s="713"/>
      <c r="M302" s="713"/>
      <c r="N302" s="713"/>
      <c r="O302" s="713"/>
      <c r="P302" s="713"/>
      <c r="Q302" s="713"/>
      <c r="R302" s="713"/>
      <c r="S302" s="713"/>
      <c r="T302" s="713"/>
      <c r="U302" s="713"/>
      <c r="V302" s="713"/>
      <c r="W302" s="713"/>
      <c r="X302" s="713"/>
      <c r="Y302" s="713"/>
      <c r="Z302" s="713"/>
      <c r="AA302" s="713"/>
      <c r="AB302" s="713"/>
      <c r="AC302" s="713"/>
      <c r="AD302" s="713"/>
      <c r="AE302" s="713"/>
      <c r="AF302" s="713"/>
      <c r="AG302" s="713"/>
      <c r="AH302" s="713"/>
      <c r="AI302" s="713"/>
      <c r="AJ302" s="713"/>
      <c r="AK302" s="713"/>
      <c r="AL302" s="713"/>
      <c r="AM302" s="713"/>
      <c r="AN302" s="713"/>
      <c r="AO302" s="713"/>
      <c r="AP302" s="713"/>
      <c r="AQ302" s="713"/>
      <c r="AR302" s="713"/>
      <c r="AS302" s="713"/>
      <c r="AT302" s="713"/>
      <c r="AU302" s="713"/>
      <c r="AV302" s="713"/>
      <c r="AW302" s="713"/>
      <c r="AX302" s="713"/>
      <c r="AY302" s="713"/>
      <c r="AZ302" s="713"/>
      <c r="BA302" s="713"/>
      <c r="BB302" s="713"/>
      <c r="BC302" s="713"/>
      <c r="BD302" s="713"/>
      <c r="BE302" s="713"/>
      <c r="BF302" s="713"/>
      <c r="BG302" s="713"/>
      <c r="BH302" s="713"/>
      <c r="BI302" s="713"/>
      <c r="BJ302" s="713"/>
      <c r="BK302" s="713"/>
      <c r="BL302" s="713"/>
      <c r="BM302" s="713"/>
      <c r="BN302" s="713"/>
      <c r="BO302" s="713"/>
      <c r="BP302" s="713"/>
      <c r="BQ302" s="713"/>
      <c r="BR302" s="713"/>
      <c r="BS302" s="713"/>
      <c r="BT302" s="713"/>
      <c r="BU302" s="713"/>
      <c r="BV302" s="713"/>
      <c r="BW302" s="713"/>
      <c r="BX302" s="713"/>
      <c r="BY302" s="713"/>
      <c r="BZ302" s="713"/>
      <c r="CA302" s="713"/>
      <c r="CB302" s="713"/>
      <c r="CC302" s="713"/>
      <c r="CD302" s="713"/>
      <c r="CE302" s="713"/>
    </row>
    <row r="303" spans="1:83" ht="17.1" customHeight="1">
      <c r="A303" s="712"/>
      <c r="B303" s="712"/>
      <c r="C303" s="712"/>
      <c r="D303" s="712"/>
      <c r="E303" s="712"/>
      <c r="F303" s="712"/>
      <c r="G303" s="712"/>
      <c r="H303" s="712"/>
      <c r="I303" s="712"/>
      <c r="J303" s="712"/>
      <c r="K303" s="712"/>
      <c r="L303" s="712"/>
      <c r="M303" s="712"/>
      <c r="N303" s="712"/>
      <c r="O303" s="712"/>
      <c r="P303" s="712"/>
      <c r="Q303" s="712"/>
      <c r="R303" s="712"/>
      <c r="S303" s="712"/>
      <c r="T303" s="712"/>
      <c r="U303" s="712"/>
      <c r="V303" s="712"/>
      <c r="W303" s="712"/>
      <c r="X303" s="712"/>
      <c r="Y303" s="712"/>
      <c r="Z303" s="712"/>
      <c r="AA303" s="712"/>
      <c r="AB303" s="712"/>
      <c r="AC303" s="712"/>
      <c r="AD303" s="712"/>
      <c r="AE303" s="712"/>
      <c r="AF303" s="712"/>
      <c r="AG303" s="712"/>
      <c r="AH303" s="712"/>
      <c r="AI303" s="712"/>
      <c r="AJ303" s="712"/>
      <c r="AK303" s="712"/>
      <c r="AL303" s="712"/>
      <c r="AM303" s="712"/>
      <c r="AN303" s="712"/>
      <c r="AO303" s="712"/>
      <c r="AP303" s="712"/>
      <c r="AQ303" s="712"/>
      <c r="AR303" s="712"/>
      <c r="AS303" s="712"/>
      <c r="AT303" s="712"/>
      <c r="AU303" s="712"/>
      <c r="AV303" s="712"/>
      <c r="AW303" s="712"/>
      <c r="AX303" s="712"/>
      <c r="AY303" s="712"/>
      <c r="AZ303" s="712"/>
      <c r="BA303" s="712"/>
      <c r="BB303" s="712"/>
      <c r="BC303" s="712"/>
      <c r="BD303" s="712"/>
      <c r="BE303" s="712"/>
      <c r="BF303" s="712"/>
      <c r="BG303" s="712"/>
      <c r="BH303" s="712"/>
      <c r="BI303" s="712"/>
      <c r="BJ303" s="712"/>
      <c r="BK303" s="712"/>
      <c r="BL303" s="712"/>
      <c r="BM303" s="712"/>
      <c r="BN303" s="712"/>
      <c r="BO303" s="712"/>
      <c r="BP303" s="712"/>
      <c r="BQ303" s="712"/>
      <c r="BR303" s="712"/>
      <c r="BS303" s="712"/>
      <c r="BT303" s="712"/>
      <c r="BU303" s="712"/>
      <c r="BV303" s="712"/>
      <c r="BW303" s="712"/>
      <c r="BX303" s="712"/>
      <c r="BY303" s="712"/>
      <c r="BZ303" s="712"/>
      <c r="CA303" s="712"/>
      <c r="CB303" s="712"/>
      <c r="CC303" s="712"/>
      <c r="CD303" s="712"/>
      <c r="CE303" s="712"/>
    </row>
    <row r="304" spans="1:83" ht="17.1" customHeight="1">
      <c r="A304" s="716"/>
      <c r="B304" s="719"/>
      <c r="C304" s="715"/>
      <c r="D304" s="720"/>
      <c r="E304" s="723"/>
      <c r="F304" s="745"/>
      <c r="G304" s="740"/>
      <c r="H304" s="724"/>
      <c r="I304" s="721"/>
      <c r="J304" s="721"/>
      <c r="K304" s="714"/>
      <c r="L304" s="714"/>
      <c r="M304" s="714"/>
      <c r="N304" s="714"/>
      <c r="O304" s="714"/>
      <c r="P304" s="714"/>
      <c r="Q304" s="714"/>
      <c r="R304" s="714"/>
      <c r="S304" s="714"/>
      <c r="T304" s="714"/>
      <c r="U304" s="714"/>
      <c r="V304" s="714"/>
      <c r="W304" s="714"/>
      <c r="X304" s="714"/>
      <c r="Y304" s="714"/>
      <c r="Z304" s="714"/>
      <c r="AA304" s="714"/>
      <c r="AB304" s="714"/>
      <c r="AC304" s="714"/>
      <c r="AD304" s="714"/>
      <c r="AE304" s="714"/>
      <c r="AF304" s="714"/>
      <c r="AG304" s="714"/>
      <c r="AH304" s="714"/>
      <c r="AI304" s="714"/>
      <c r="AJ304" s="714"/>
      <c r="AK304" s="714"/>
      <c r="AL304" s="714"/>
      <c r="AM304" s="714"/>
      <c r="AN304" s="714"/>
      <c r="AO304" s="714"/>
      <c r="AP304" s="714"/>
      <c r="AQ304" s="714"/>
      <c r="AR304" s="714"/>
      <c r="AS304" s="714"/>
      <c r="AT304" s="714"/>
      <c r="AU304" s="714"/>
      <c r="AV304" s="714"/>
      <c r="AW304" s="714"/>
      <c r="AX304" s="714"/>
      <c r="AY304" s="714"/>
      <c r="AZ304" s="714"/>
      <c r="BA304" s="714"/>
      <c r="BB304" s="714"/>
      <c r="BC304" s="714"/>
      <c r="BD304" s="714"/>
      <c r="BE304" s="714"/>
      <c r="BF304" s="714"/>
      <c r="BG304" s="714"/>
      <c r="BH304" s="714"/>
      <c r="BI304" s="714"/>
      <c r="BJ304" s="714"/>
      <c r="BK304" s="714"/>
      <c r="BL304" s="714"/>
      <c r="BM304" s="714"/>
      <c r="BN304" s="714"/>
      <c r="BO304" s="714"/>
      <c r="BP304" s="714"/>
      <c r="BQ304" s="714"/>
      <c r="BR304" s="714"/>
      <c r="BS304" s="714"/>
      <c r="BT304" s="714"/>
      <c r="BU304" s="714"/>
      <c r="BV304" s="714"/>
      <c r="BW304" s="714"/>
      <c r="BX304" s="714"/>
      <c r="BY304" s="714"/>
      <c r="BZ304" s="714"/>
      <c r="CA304" s="714"/>
      <c r="CB304" s="714"/>
      <c r="CC304" s="714"/>
      <c r="CD304" s="714"/>
      <c r="CE304" s="714"/>
    </row>
    <row r="305" spans="1:83" ht="17.1" customHeight="1">
      <c r="A305" s="712"/>
      <c r="B305" s="712"/>
      <c r="C305" s="712"/>
      <c r="D305" s="712"/>
      <c r="E305" s="712"/>
      <c r="F305" s="712"/>
      <c r="G305" s="712"/>
      <c r="H305" s="712"/>
      <c r="I305" s="712"/>
      <c r="J305" s="712"/>
      <c r="K305" s="712"/>
      <c r="L305" s="712"/>
      <c r="M305" s="712"/>
      <c r="N305" s="712"/>
      <c r="O305" s="712"/>
      <c r="P305" s="712"/>
      <c r="Q305" s="712"/>
      <c r="R305" s="712"/>
      <c r="S305" s="712"/>
      <c r="T305" s="712"/>
      <c r="U305" s="712"/>
      <c r="V305" s="712"/>
      <c r="W305" s="712"/>
      <c r="X305" s="712"/>
      <c r="Y305" s="712"/>
      <c r="Z305" s="712"/>
      <c r="AA305" s="712"/>
      <c r="AB305" s="712"/>
      <c r="AC305" s="712"/>
      <c r="AD305" s="712"/>
      <c r="AE305" s="712"/>
      <c r="AF305" s="712"/>
      <c r="AG305" s="712"/>
      <c r="AH305" s="712"/>
      <c r="AI305" s="712"/>
      <c r="AJ305" s="712"/>
      <c r="AK305" s="712"/>
      <c r="AL305" s="712"/>
      <c r="AM305" s="712"/>
      <c r="AN305" s="712"/>
      <c r="AO305" s="712"/>
      <c r="AP305" s="712"/>
      <c r="AQ305" s="712"/>
      <c r="AR305" s="712"/>
      <c r="AS305" s="712"/>
      <c r="AT305" s="712"/>
      <c r="AU305" s="712"/>
      <c r="AV305" s="712"/>
      <c r="AW305" s="712"/>
      <c r="AX305" s="712"/>
      <c r="AY305" s="712"/>
      <c r="AZ305" s="712"/>
      <c r="BA305" s="712"/>
      <c r="BB305" s="712"/>
      <c r="BC305" s="712"/>
      <c r="BD305" s="712"/>
      <c r="BE305" s="712"/>
      <c r="BF305" s="712"/>
      <c r="BG305" s="712"/>
      <c r="BH305" s="712"/>
      <c r="BI305" s="712"/>
      <c r="BJ305" s="712"/>
      <c r="BK305" s="712"/>
      <c r="BL305" s="712"/>
      <c r="BM305" s="712"/>
      <c r="BN305" s="712"/>
      <c r="BO305" s="712"/>
      <c r="BP305" s="712"/>
      <c r="BQ305" s="712"/>
      <c r="BR305" s="712"/>
      <c r="BS305" s="712"/>
      <c r="BT305" s="712"/>
      <c r="BU305" s="712"/>
      <c r="BV305" s="712"/>
      <c r="BW305" s="712"/>
      <c r="BX305" s="712"/>
      <c r="BY305" s="712"/>
      <c r="BZ305" s="712"/>
      <c r="CA305" s="712"/>
      <c r="CB305" s="712"/>
      <c r="CC305" s="712"/>
      <c r="CD305" s="712"/>
      <c r="CE305" s="712"/>
    </row>
    <row r="306" spans="1:83" ht="17.1" customHeight="1">
      <c r="A306" s="712"/>
      <c r="B306" s="712"/>
      <c r="C306" s="712"/>
      <c r="D306" s="712"/>
      <c r="E306" s="712"/>
      <c r="F306" s="712"/>
      <c r="G306" s="712"/>
      <c r="H306" s="712"/>
      <c r="I306" s="712"/>
      <c r="J306" s="712"/>
      <c r="K306" s="712"/>
      <c r="L306" s="712"/>
      <c r="M306" s="712"/>
      <c r="N306" s="712"/>
      <c r="O306" s="712"/>
      <c r="P306" s="712"/>
      <c r="Q306" s="712"/>
      <c r="R306" s="712"/>
      <c r="S306" s="712"/>
      <c r="T306" s="712"/>
      <c r="U306" s="712"/>
      <c r="V306" s="712"/>
      <c r="W306" s="712"/>
      <c r="X306" s="712"/>
      <c r="Y306" s="712"/>
      <c r="Z306" s="712"/>
      <c r="AA306" s="712"/>
      <c r="AB306" s="712"/>
      <c r="AC306" s="712"/>
      <c r="AD306" s="712"/>
      <c r="AE306" s="712"/>
      <c r="AF306" s="712"/>
      <c r="AG306" s="712"/>
      <c r="AH306" s="712"/>
      <c r="AI306" s="712"/>
      <c r="AJ306" s="712"/>
      <c r="AK306" s="712"/>
      <c r="AL306" s="712"/>
      <c r="AM306" s="712"/>
      <c r="AN306" s="712"/>
      <c r="AO306" s="712"/>
      <c r="AP306" s="712"/>
      <c r="AQ306" s="712"/>
      <c r="AR306" s="712"/>
      <c r="AS306" s="712"/>
      <c r="AT306" s="712"/>
      <c r="AU306" s="712"/>
      <c r="AV306" s="712"/>
      <c r="AW306" s="712"/>
      <c r="AX306" s="712"/>
      <c r="AY306" s="712"/>
      <c r="AZ306" s="712"/>
      <c r="BA306" s="712"/>
      <c r="BB306" s="712"/>
      <c r="BC306" s="712"/>
      <c r="BD306" s="712"/>
      <c r="BE306" s="712"/>
      <c r="BF306" s="712"/>
      <c r="BG306" s="712"/>
      <c r="BH306" s="712"/>
      <c r="BI306" s="712"/>
      <c r="BJ306" s="712"/>
      <c r="BK306" s="712"/>
      <c r="BL306" s="712"/>
      <c r="BM306" s="712"/>
      <c r="BN306" s="712"/>
      <c r="BO306" s="712"/>
      <c r="BP306" s="712"/>
      <c r="BQ306" s="712"/>
      <c r="BR306" s="712"/>
      <c r="BS306" s="712"/>
      <c r="BT306" s="712"/>
      <c r="BU306" s="712"/>
      <c r="BV306" s="712"/>
      <c r="BW306" s="712"/>
      <c r="BX306" s="712"/>
      <c r="BY306" s="712"/>
      <c r="BZ306" s="712"/>
      <c r="CA306" s="712"/>
      <c r="CB306" s="712"/>
      <c r="CC306" s="712"/>
      <c r="CD306" s="712"/>
      <c r="CE306" s="712"/>
    </row>
    <row r="307" spans="1:83" ht="17.1" customHeight="1">
      <c r="A307" s="713" t="s">
        <v>569</v>
      </c>
      <c r="B307" s="713"/>
      <c r="C307" s="713"/>
      <c r="D307" s="713"/>
      <c r="E307" s="713"/>
      <c r="F307" s="713"/>
      <c r="G307" s="713"/>
      <c r="H307" s="713"/>
      <c r="I307" s="713"/>
      <c r="J307" s="713"/>
      <c r="K307" s="713"/>
      <c r="L307" s="713"/>
      <c r="M307" s="713"/>
      <c r="N307" s="713"/>
      <c r="O307" s="713"/>
      <c r="P307" s="713"/>
      <c r="Q307" s="713"/>
      <c r="R307" s="713"/>
      <c r="S307" s="713"/>
      <c r="T307" s="713"/>
      <c r="U307" s="713"/>
      <c r="V307" s="713"/>
      <c r="W307" s="713"/>
      <c r="X307" s="713"/>
      <c r="Y307" s="713"/>
      <c r="Z307" s="713"/>
      <c r="AA307" s="713"/>
      <c r="AB307" s="713"/>
      <c r="AC307" s="713"/>
      <c r="AD307" s="713"/>
      <c r="AE307" s="713"/>
      <c r="AF307" s="713"/>
      <c r="AG307" s="713"/>
      <c r="AH307" s="713"/>
      <c r="AI307" s="713"/>
      <c r="AJ307" s="713"/>
      <c r="AK307" s="713"/>
      <c r="AL307" s="713"/>
      <c r="AM307" s="713"/>
      <c r="AN307" s="713"/>
      <c r="AO307" s="713"/>
      <c r="AP307" s="713"/>
      <c r="AQ307" s="713"/>
      <c r="AR307" s="713"/>
      <c r="AS307" s="713"/>
      <c r="AT307" s="713"/>
      <c r="AU307" s="713"/>
      <c r="AV307" s="713"/>
      <c r="AW307" s="713"/>
      <c r="AX307" s="713"/>
      <c r="AY307" s="713"/>
      <c r="AZ307" s="713"/>
      <c r="BA307" s="713"/>
      <c r="BB307" s="713"/>
      <c r="BC307" s="713"/>
      <c r="BD307" s="713"/>
      <c r="BE307" s="713"/>
      <c r="BF307" s="713"/>
      <c r="BG307" s="713"/>
      <c r="BH307" s="713"/>
      <c r="BI307" s="713"/>
      <c r="BJ307" s="713"/>
      <c r="BK307" s="713"/>
      <c r="BL307" s="713"/>
      <c r="BM307" s="713"/>
      <c r="BN307" s="713"/>
      <c r="BO307" s="713"/>
      <c r="BP307" s="713"/>
      <c r="BQ307" s="713"/>
      <c r="BR307" s="713"/>
      <c r="BS307" s="713"/>
      <c r="BT307" s="713"/>
      <c r="BU307" s="713"/>
      <c r="BV307" s="713"/>
      <c r="BW307" s="713"/>
      <c r="BX307" s="713"/>
      <c r="BY307" s="713"/>
      <c r="BZ307" s="713"/>
      <c r="CA307" s="713"/>
      <c r="CB307" s="713"/>
      <c r="CC307" s="713"/>
      <c r="CD307" s="713"/>
      <c r="CE307" s="713"/>
    </row>
    <row r="308" spans="1:83" ht="17.1" customHeight="1">
      <c r="A308" s="712"/>
      <c r="B308" s="712"/>
      <c r="C308" s="712"/>
      <c r="D308" s="712"/>
      <c r="E308" s="712"/>
      <c r="F308" s="712"/>
      <c r="G308" s="712"/>
      <c r="H308" s="712"/>
      <c r="I308" s="712"/>
      <c r="J308" s="712"/>
      <c r="K308" s="712"/>
      <c r="L308" s="712"/>
      <c r="M308" s="712"/>
      <c r="N308" s="712"/>
      <c r="O308" s="712"/>
      <c r="P308" s="712"/>
      <c r="Q308" s="712"/>
      <c r="R308" s="712"/>
      <c r="S308" s="712"/>
      <c r="T308" s="712"/>
      <c r="U308" s="712"/>
      <c r="V308" s="712"/>
      <c r="W308" s="712"/>
      <c r="X308" s="712"/>
      <c r="Y308" s="712"/>
      <c r="Z308" s="712"/>
      <c r="AA308" s="712"/>
      <c r="AB308" s="712"/>
      <c r="AC308" s="712"/>
      <c r="AD308" s="712"/>
      <c r="AE308" s="712"/>
      <c r="AF308" s="712"/>
      <c r="AG308" s="712"/>
      <c r="AH308" s="712"/>
      <c r="AI308" s="712"/>
      <c r="AJ308" s="712"/>
      <c r="AK308" s="712"/>
      <c r="AL308" s="712"/>
      <c r="AM308" s="712"/>
      <c r="AN308" s="712"/>
      <c r="AO308" s="712"/>
      <c r="AP308" s="712"/>
      <c r="AQ308" s="712"/>
      <c r="AR308" s="712"/>
      <c r="AS308" s="712"/>
      <c r="AT308" s="712"/>
      <c r="AU308" s="712"/>
      <c r="AV308" s="712"/>
      <c r="AW308" s="712"/>
      <c r="AX308" s="712"/>
      <c r="AY308" s="712"/>
      <c r="AZ308" s="712"/>
      <c r="BA308" s="712"/>
      <c r="BB308" s="712"/>
      <c r="BC308" s="712"/>
      <c r="BD308" s="712"/>
      <c r="BE308" s="712"/>
      <c r="BF308" s="712"/>
      <c r="BG308" s="712"/>
      <c r="BH308" s="712"/>
      <c r="BI308" s="712"/>
      <c r="BJ308" s="712"/>
      <c r="BK308" s="712"/>
      <c r="BL308" s="712"/>
      <c r="BM308" s="712"/>
      <c r="BN308" s="712"/>
      <c r="BO308" s="712"/>
      <c r="BP308" s="712"/>
      <c r="BQ308" s="712"/>
      <c r="BR308" s="712"/>
      <c r="BS308" s="712"/>
      <c r="BT308" s="712"/>
      <c r="BU308" s="712"/>
      <c r="BV308" s="712"/>
      <c r="BW308" s="712"/>
      <c r="BX308" s="712"/>
      <c r="BY308" s="712"/>
      <c r="BZ308" s="712"/>
      <c r="CA308" s="712"/>
      <c r="CB308" s="712"/>
      <c r="CC308" s="712"/>
      <c r="CD308" s="712"/>
      <c r="CE308" s="712"/>
    </row>
    <row r="309" spans="1:83" ht="17.1" customHeight="1">
      <c r="A309" s="722"/>
      <c r="B309" s="719"/>
      <c r="C309" s="715"/>
      <c r="D309" s="841"/>
      <c r="E309" s="842"/>
      <c r="F309" s="843"/>
      <c r="G309" s="725"/>
      <c r="H309" s="753"/>
      <c r="I309" s="746"/>
      <c r="J309" s="745"/>
      <c r="K309" s="725" t="s">
        <v>410</v>
      </c>
      <c r="L309" s="855" t="s">
        <v>562</v>
      </c>
      <c r="M309" s="730"/>
      <c r="N309" s="721"/>
      <c r="O309" s="721"/>
      <c r="P309" s="714"/>
      <c r="Q309" s="714"/>
      <c r="R309" s="714"/>
      <c r="S309" s="714"/>
      <c r="T309" s="714"/>
      <c r="U309" s="714"/>
      <c r="V309" s="714"/>
      <c r="W309" s="714"/>
      <c r="X309" s="714"/>
      <c r="Y309" s="714"/>
      <c r="Z309" s="714"/>
      <c r="AA309" s="714"/>
      <c r="AB309" s="714"/>
      <c r="AC309" s="714"/>
      <c r="AD309" s="714"/>
      <c r="AE309" s="714"/>
      <c r="AF309" s="714"/>
      <c r="AG309" s="714"/>
      <c r="AH309" s="714"/>
      <c r="AI309" s="714"/>
      <c r="AJ309" s="714"/>
      <c r="AK309" s="714"/>
      <c r="AL309" s="714"/>
      <c r="AM309" s="714"/>
      <c r="AN309" s="714"/>
      <c r="AO309" s="714"/>
      <c r="AP309" s="714"/>
      <c r="AQ309" s="714"/>
      <c r="AR309" s="714"/>
      <c r="AS309" s="714"/>
      <c r="AT309" s="714"/>
      <c r="AU309" s="714"/>
      <c r="AV309" s="714"/>
      <c r="AW309" s="714"/>
      <c r="AX309" s="714"/>
      <c r="AY309" s="714"/>
      <c r="AZ309" s="714"/>
      <c r="BA309" s="714"/>
      <c r="BB309" s="714"/>
      <c r="BC309" s="714"/>
      <c r="BD309" s="714"/>
      <c r="BE309" s="714"/>
      <c r="BF309" s="714"/>
      <c r="BG309" s="714"/>
      <c r="BH309" s="714"/>
      <c r="BI309" s="714"/>
      <c r="BJ309" s="714"/>
      <c r="BK309" s="714"/>
      <c r="BL309" s="714"/>
      <c r="BM309" s="714"/>
      <c r="BN309" s="714"/>
      <c r="BO309" s="714"/>
      <c r="BP309" s="714"/>
      <c r="BQ309" s="714"/>
      <c r="BR309" s="714"/>
      <c r="BS309" s="714"/>
      <c r="BT309" s="714"/>
      <c r="BU309" s="714"/>
      <c r="BV309" s="714"/>
      <c r="BW309" s="714"/>
      <c r="BX309" s="714"/>
      <c r="BY309" s="714"/>
      <c r="BZ309" s="714"/>
      <c r="CA309" s="714"/>
      <c r="CB309" s="714"/>
      <c r="CC309" s="714"/>
      <c r="CD309" s="714"/>
      <c r="CE309" s="714"/>
    </row>
    <row r="310" spans="1:83" ht="17.1" customHeight="1">
      <c r="A310" s="722"/>
      <c r="B310" s="719"/>
      <c r="C310" s="715"/>
      <c r="D310" s="841"/>
      <c r="E310" s="842"/>
      <c r="F310" s="843"/>
      <c r="G310" s="717"/>
      <c r="H310" s="729" t="s">
        <v>243</v>
      </c>
      <c r="I310" s="727"/>
      <c r="J310" s="727"/>
      <c r="K310" s="726"/>
      <c r="L310" s="855"/>
      <c r="M310" s="730"/>
      <c r="N310" s="721"/>
      <c r="O310" s="721"/>
      <c r="P310" s="714"/>
      <c r="Q310" s="714"/>
      <c r="R310" s="714"/>
      <c r="S310" s="714"/>
      <c r="T310" s="714"/>
      <c r="U310" s="714"/>
      <c r="V310" s="714"/>
      <c r="W310" s="714"/>
      <c r="X310" s="714"/>
      <c r="Y310" s="714"/>
      <c r="Z310" s="714"/>
      <c r="AA310" s="714"/>
      <c r="AB310" s="714"/>
      <c r="AC310" s="714"/>
      <c r="AD310" s="714"/>
      <c r="AE310" s="714"/>
      <c r="AF310" s="714"/>
      <c r="AG310" s="714"/>
      <c r="AH310" s="714"/>
      <c r="AI310" s="714"/>
      <c r="AJ310" s="714"/>
      <c r="AK310" s="714"/>
      <c r="AL310" s="714"/>
      <c r="AM310" s="714"/>
      <c r="AN310" s="714"/>
      <c r="AO310" s="714"/>
      <c r="AP310" s="714"/>
      <c r="AQ310" s="714"/>
      <c r="AR310" s="714"/>
      <c r="AS310" s="714"/>
      <c r="AT310" s="714"/>
      <c r="AU310" s="714"/>
      <c r="AV310" s="714"/>
      <c r="AW310" s="714"/>
      <c r="AX310" s="714"/>
      <c r="AY310" s="714"/>
      <c r="AZ310" s="714"/>
      <c r="BA310" s="714"/>
      <c r="BB310" s="714"/>
      <c r="BC310" s="714"/>
      <c r="BD310" s="714"/>
      <c r="BE310" s="714"/>
      <c r="BF310" s="714"/>
      <c r="BG310" s="714"/>
      <c r="BH310" s="714"/>
      <c r="BI310" s="714"/>
      <c r="BJ310" s="714"/>
      <c r="BK310" s="714"/>
      <c r="BL310" s="714"/>
      <c r="BM310" s="714"/>
      <c r="BN310" s="714"/>
      <c r="BO310" s="714"/>
      <c r="BP310" s="714"/>
      <c r="BQ310" s="714"/>
      <c r="BR310" s="714"/>
      <c r="BS310" s="714"/>
      <c r="BT310" s="714"/>
      <c r="BU310" s="714"/>
      <c r="BV310" s="714"/>
      <c r="BW310" s="714"/>
      <c r="BX310" s="714"/>
      <c r="BY310" s="714"/>
      <c r="BZ310" s="714"/>
      <c r="CA310" s="714"/>
      <c r="CB310" s="714"/>
      <c r="CC310" s="714"/>
      <c r="CD310" s="714"/>
      <c r="CE310" s="714"/>
    </row>
    <row r="311" spans="1:83" ht="17.1" customHeight="1">
      <c r="A311" s="712"/>
      <c r="B311" s="712"/>
      <c r="C311" s="712"/>
      <c r="D311" s="712"/>
      <c r="E311" s="712"/>
      <c r="F311" s="712"/>
      <c r="G311" s="712"/>
      <c r="H311" s="712"/>
      <c r="I311" s="712"/>
      <c r="J311" s="712"/>
      <c r="K311" s="712"/>
      <c r="L311" s="712"/>
      <c r="M311" s="712"/>
      <c r="N311" s="712"/>
      <c r="O311" s="712"/>
      <c r="P311" s="712"/>
      <c r="Q311" s="712"/>
      <c r="R311" s="712"/>
      <c r="S311" s="712"/>
      <c r="T311" s="712"/>
      <c r="U311" s="712"/>
      <c r="V311" s="712"/>
      <c r="W311" s="712"/>
      <c r="X311" s="712"/>
      <c r="Y311" s="712"/>
      <c r="Z311" s="712"/>
      <c r="AA311" s="712"/>
      <c r="AB311" s="712"/>
      <c r="AC311" s="712"/>
      <c r="AD311" s="712"/>
      <c r="AE311" s="712"/>
      <c r="AF311" s="712"/>
      <c r="AG311" s="712"/>
      <c r="AH311" s="712"/>
      <c r="AI311" s="712"/>
      <c r="AJ311" s="712"/>
      <c r="AK311" s="712"/>
      <c r="AL311" s="712"/>
      <c r="AM311" s="712"/>
      <c r="AN311" s="712"/>
      <c r="AO311" s="712"/>
      <c r="AP311" s="712"/>
      <c r="AQ311" s="712"/>
      <c r="AR311" s="712"/>
      <c r="AS311" s="712"/>
      <c r="AT311" s="712"/>
      <c r="AU311" s="712"/>
      <c r="AV311" s="712"/>
      <c r="AW311" s="712"/>
      <c r="AX311" s="712"/>
      <c r="AY311" s="712"/>
      <c r="AZ311" s="712"/>
      <c r="BA311" s="712"/>
      <c r="BB311" s="712"/>
      <c r="BC311" s="712"/>
      <c r="BD311" s="712"/>
      <c r="BE311" s="712"/>
      <c r="BF311" s="712"/>
      <c r="BG311" s="712"/>
      <c r="BH311" s="712"/>
      <c r="BI311" s="712"/>
      <c r="BJ311" s="712"/>
      <c r="BK311" s="712"/>
      <c r="BL311" s="712"/>
      <c r="BM311" s="712"/>
      <c r="BN311" s="712"/>
      <c r="BO311" s="712"/>
      <c r="BP311" s="712"/>
      <c r="BQ311" s="712"/>
      <c r="BR311" s="712"/>
      <c r="BS311" s="712"/>
      <c r="BT311" s="712"/>
      <c r="BU311" s="712"/>
      <c r="BV311" s="712"/>
      <c r="BW311" s="712"/>
      <c r="BX311" s="712"/>
      <c r="BY311" s="712"/>
      <c r="BZ311" s="712"/>
      <c r="CA311" s="712"/>
      <c r="CB311" s="712"/>
      <c r="CC311" s="712"/>
      <c r="CD311" s="712"/>
      <c r="CE311" s="712"/>
    </row>
    <row r="312" spans="1:83" ht="17.1" customHeight="1">
      <c r="A312" s="712"/>
      <c r="B312" s="712"/>
      <c r="C312" s="712"/>
      <c r="D312" s="712"/>
      <c r="E312" s="712"/>
      <c r="F312" s="712"/>
      <c r="G312" s="712"/>
      <c r="H312" s="712"/>
      <c r="I312" s="712"/>
      <c r="J312" s="712"/>
      <c r="K312" s="712"/>
      <c r="L312" s="712"/>
      <c r="M312" s="712"/>
      <c r="N312" s="712"/>
      <c r="O312" s="712"/>
      <c r="P312" s="712"/>
      <c r="Q312" s="712"/>
      <c r="R312" s="712"/>
      <c r="S312" s="712"/>
      <c r="T312" s="712"/>
      <c r="U312" s="712"/>
      <c r="V312" s="712"/>
      <c r="W312" s="712"/>
      <c r="X312" s="712"/>
      <c r="Y312" s="712"/>
      <c r="Z312" s="712"/>
      <c r="AA312" s="712"/>
      <c r="AB312" s="712"/>
      <c r="AC312" s="712"/>
      <c r="AD312" s="712"/>
      <c r="AE312" s="712"/>
      <c r="AF312" s="712"/>
      <c r="AG312" s="712"/>
      <c r="AH312" s="712"/>
      <c r="AI312" s="712"/>
      <c r="AJ312" s="712"/>
      <c r="AK312" s="712"/>
      <c r="AL312" s="712"/>
      <c r="AM312" s="712"/>
      <c r="AN312" s="712"/>
      <c r="AO312" s="712"/>
      <c r="AP312" s="712"/>
      <c r="AQ312" s="712"/>
      <c r="AR312" s="712"/>
      <c r="AS312" s="712"/>
      <c r="AT312" s="712"/>
      <c r="AU312" s="712"/>
      <c r="AV312" s="712"/>
      <c r="AW312" s="712"/>
      <c r="AX312" s="712"/>
      <c r="AY312" s="712"/>
      <c r="AZ312" s="712"/>
      <c r="BA312" s="712"/>
      <c r="BB312" s="712"/>
      <c r="BC312" s="712"/>
      <c r="BD312" s="712"/>
      <c r="BE312" s="712"/>
      <c r="BF312" s="712"/>
      <c r="BG312" s="712"/>
      <c r="BH312" s="712"/>
      <c r="BI312" s="712"/>
      <c r="BJ312" s="712"/>
      <c r="BK312" s="712"/>
      <c r="BL312" s="712"/>
      <c r="BM312" s="712"/>
      <c r="BN312" s="712"/>
      <c r="BO312" s="712"/>
      <c r="BP312" s="712"/>
      <c r="BQ312" s="712"/>
      <c r="BR312" s="712"/>
      <c r="BS312" s="712"/>
      <c r="BT312" s="712"/>
      <c r="BU312" s="712"/>
      <c r="BV312" s="712"/>
      <c r="BW312" s="712"/>
      <c r="BX312" s="712"/>
      <c r="BY312" s="712"/>
      <c r="BZ312" s="712"/>
      <c r="CA312" s="712"/>
      <c r="CB312" s="712"/>
      <c r="CC312" s="712"/>
      <c r="CD312" s="712"/>
      <c r="CE312" s="712"/>
    </row>
    <row r="313" spans="1:83" ht="17.1" customHeight="1">
      <c r="A313" s="713" t="s">
        <v>570</v>
      </c>
      <c r="B313" s="713"/>
      <c r="C313" s="713"/>
      <c r="D313" s="713"/>
      <c r="E313" s="713"/>
      <c r="F313" s="713"/>
      <c r="G313" s="713"/>
      <c r="H313" s="713"/>
      <c r="I313" s="713"/>
      <c r="J313" s="713"/>
      <c r="K313" s="713"/>
      <c r="L313" s="713"/>
      <c r="M313" s="713"/>
      <c r="N313" s="713"/>
      <c r="O313" s="713"/>
      <c r="P313" s="665"/>
      <c r="Q313" s="665"/>
      <c r="R313" s="665"/>
      <c r="S313" s="665"/>
      <c r="T313" s="665"/>
      <c r="U313" s="665"/>
      <c r="V313" s="665"/>
      <c r="W313" s="665"/>
      <c r="X313" s="665"/>
      <c r="Y313" s="665"/>
      <c r="Z313" s="665"/>
      <c r="AA313" s="665"/>
      <c r="AB313" s="665"/>
      <c r="AC313" s="665"/>
      <c r="AD313" s="665"/>
      <c r="AE313" s="665"/>
      <c r="AF313" s="665"/>
      <c r="AG313" s="665"/>
      <c r="AH313" s="665"/>
      <c r="AI313" s="665"/>
      <c r="AJ313" s="665"/>
      <c r="AK313" s="665"/>
      <c r="AL313" s="665"/>
      <c r="AM313" s="665"/>
      <c r="AN313" s="665"/>
      <c r="AO313" s="665"/>
      <c r="AP313" s="665"/>
      <c r="AQ313" s="665"/>
      <c r="AR313" s="665"/>
      <c r="AS313" s="665"/>
      <c r="AT313" s="665"/>
      <c r="AU313" s="665"/>
      <c r="AV313" s="665"/>
      <c r="AW313" s="665"/>
      <c r="AX313" s="665"/>
      <c r="AY313" s="665"/>
      <c r="AZ313" s="665"/>
      <c r="BA313" s="665"/>
      <c r="BB313" s="665"/>
      <c r="BC313" s="665"/>
      <c r="BD313" s="665"/>
      <c r="BE313" s="665"/>
      <c r="BF313" s="665"/>
      <c r="BG313" s="665"/>
      <c r="BH313" s="665"/>
      <c r="BI313" s="665"/>
      <c r="BJ313" s="665"/>
      <c r="BK313" s="665"/>
      <c r="BL313" s="665"/>
      <c r="BM313" s="665"/>
      <c r="BN313" s="665"/>
      <c r="BO313" s="665"/>
      <c r="BP313" s="665"/>
      <c r="BQ313" s="665"/>
      <c r="BR313" s="665"/>
      <c r="BS313" s="665"/>
      <c r="BT313" s="665"/>
      <c r="BU313" s="665"/>
      <c r="BV313" s="665"/>
      <c r="BW313" s="665"/>
      <c r="BX313" s="665"/>
      <c r="BY313" s="665"/>
      <c r="BZ313" s="665"/>
      <c r="CA313" s="665"/>
      <c r="CB313" s="665"/>
      <c r="CC313" s="665"/>
      <c r="CD313" s="665"/>
      <c r="CE313" s="665"/>
    </row>
    <row r="314" spans="1:83" ht="17.1" customHeight="1">
      <c r="A314" s="712"/>
      <c r="B314" s="712"/>
      <c r="C314" s="712"/>
      <c r="D314" s="712"/>
      <c r="E314" s="712"/>
      <c r="F314" s="712"/>
      <c r="G314" s="712"/>
      <c r="H314" s="712"/>
      <c r="I314" s="712"/>
      <c r="J314" s="712"/>
      <c r="K314" s="712"/>
      <c r="L314" s="712"/>
      <c r="M314" s="712"/>
      <c r="N314" s="712"/>
      <c r="O314" s="712"/>
      <c r="P314" s="665"/>
      <c r="Q314" s="665"/>
      <c r="R314" s="665"/>
      <c r="S314" s="665"/>
      <c r="T314" s="665"/>
      <c r="U314" s="665"/>
      <c r="V314" s="665"/>
      <c r="W314" s="665"/>
      <c r="X314" s="665"/>
      <c r="Y314" s="665"/>
      <c r="Z314" s="665"/>
      <c r="AA314" s="665"/>
      <c r="AB314" s="665"/>
      <c r="AC314" s="665"/>
      <c r="AD314" s="665"/>
      <c r="AE314" s="665"/>
      <c r="AF314" s="665"/>
      <c r="AG314" s="665"/>
      <c r="AH314" s="665"/>
      <c r="AI314" s="665"/>
      <c r="AJ314" s="665"/>
      <c r="AK314" s="665"/>
      <c r="AL314" s="665"/>
      <c r="AM314" s="665"/>
      <c r="AN314" s="665"/>
      <c r="AO314" s="665"/>
      <c r="AP314" s="665"/>
      <c r="AQ314" s="665"/>
      <c r="AR314" s="665"/>
      <c r="AS314" s="665"/>
      <c r="AT314" s="665"/>
      <c r="AU314" s="665"/>
      <c r="AV314" s="665"/>
      <c r="AW314" s="665"/>
      <c r="AX314" s="665"/>
      <c r="AY314" s="665"/>
      <c r="AZ314" s="665"/>
      <c r="BA314" s="665"/>
      <c r="BB314" s="665"/>
      <c r="BC314" s="665"/>
      <c r="BD314" s="665"/>
      <c r="BE314" s="665"/>
      <c r="BF314" s="665"/>
      <c r="BG314" s="665"/>
      <c r="BH314" s="665"/>
      <c r="BI314" s="665"/>
      <c r="BJ314" s="665"/>
      <c r="BK314" s="665"/>
      <c r="BL314" s="665"/>
      <c r="BM314" s="665"/>
      <c r="BN314" s="665"/>
      <c r="BO314" s="665"/>
      <c r="BP314" s="665"/>
      <c r="BQ314" s="665"/>
      <c r="BR314" s="665"/>
      <c r="BS314" s="665"/>
      <c r="BT314" s="665"/>
      <c r="BU314" s="665"/>
      <c r="BV314" s="665"/>
      <c r="BW314" s="665"/>
      <c r="BX314" s="665"/>
      <c r="BY314" s="665"/>
      <c r="BZ314" s="665"/>
      <c r="CA314" s="665"/>
      <c r="CB314" s="665"/>
      <c r="CC314" s="665"/>
      <c r="CD314" s="665"/>
      <c r="CE314" s="665"/>
    </row>
    <row r="315" spans="1:83" ht="17.1" customHeight="1">
      <c r="A315" s="722"/>
      <c r="B315" s="719"/>
      <c r="C315" s="715"/>
      <c r="D315" s="841"/>
      <c r="E315" s="842"/>
      <c r="F315" s="843"/>
      <c r="G315" s="725"/>
      <c r="H315" s="753"/>
      <c r="I315" s="746"/>
      <c r="J315" s="768"/>
      <c r="K315" s="725" t="s">
        <v>410</v>
      </c>
      <c r="L315" s="855" t="s">
        <v>562</v>
      </c>
      <c r="M315" s="730"/>
      <c r="N315" s="721"/>
      <c r="O315" s="721"/>
      <c r="P315" s="665"/>
      <c r="Q315" s="665"/>
      <c r="R315" s="665"/>
      <c r="S315" s="665"/>
      <c r="T315" s="665"/>
      <c r="U315" s="665"/>
      <c r="V315" s="665"/>
      <c r="W315" s="665"/>
      <c r="X315" s="665"/>
      <c r="Y315" s="665"/>
      <c r="Z315" s="665"/>
      <c r="AA315" s="665"/>
      <c r="AB315" s="665"/>
      <c r="AC315" s="665"/>
      <c r="AD315" s="665"/>
      <c r="AE315" s="665"/>
      <c r="AF315" s="665"/>
      <c r="AG315" s="665"/>
      <c r="AH315" s="665"/>
      <c r="AI315" s="665"/>
      <c r="AJ315" s="665"/>
      <c r="AK315" s="665"/>
      <c r="AL315" s="665"/>
      <c r="AM315" s="665"/>
      <c r="AN315" s="665"/>
      <c r="AO315" s="665"/>
      <c r="AP315" s="665"/>
      <c r="AQ315" s="665"/>
      <c r="AR315" s="665"/>
      <c r="AS315" s="665"/>
      <c r="AT315" s="665"/>
      <c r="AU315" s="665"/>
      <c r="AV315" s="665"/>
      <c r="AW315" s="665"/>
      <c r="AX315" s="665"/>
      <c r="AY315" s="665"/>
      <c r="AZ315" s="665"/>
      <c r="BA315" s="665"/>
      <c r="BB315" s="665"/>
      <c r="BC315" s="665"/>
      <c r="BD315" s="665"/>
      <c r="BE315" s="665"/>
      <c r="BF315" s="665"/>
      <c r="BG315" s="665"/>
      <c r="BH315" s="665"/>
      <c r="BI315" s="665"/>
      <c r="BJ315" s="665"/>
      <c r="BK315" s="665"/>
      <c r="BL315" s="665"/>
      <c r="BM315" s="665"/>
      <c r="BN315" s="665"/>
      <c r="BO315" s="665"/>
      <c r="BP315" s="665"/>
      <c r="BQ315" s="665"/>
      <c r="BR315" s="665"/>
      <c r="BS315" s="665"/>
      <c r="BT315" s="665"/>
      <c r="BU315" s="665"/>
      <c r="BV315" s="665"/>
      <c r="BW315" s="665"/>
      <c r="BX315" s="665"/>
      <c r="BY315" s="665"/>
      <c r="BZ315" s="665"/>
      <c r="CA315" s="665"/>
      <c r="CB315" s="665"/>
      <c r="CC315" s="665"/>
      <c r="CD315" s="665"/>
      <c r="CE315" s="665"/>
    </row>
    <row r="316" spans="1:83" ht="17.1" customHeight="1">
      <c r="A316" s="722"/>
      <c r="B316" s="719"/>
      <c r="C316" s="715"/>
      <c r="D316" s="841"/>
      <c r="E316" s="842"/>
      <c r="F316" s="843"/>
      <c r="G316" s="717"/>
      <c r="H316" s="729" t="s">
        <v>243</v>
      </c>
      <c r="I316" s="727"/>
      <c r="J316" s="727"/>
      <c r="K316" s="726"/>
      <c r="L316" s="855"/>
      <c r="M316" s="730"/>
      <c r="N316" s="721"/>
      <c r="O316" s="721"/>
      <c r="P316" s="665"/>
      <c r="Q316" s="665"/>
      <c r="R316" s="665"/>
      <c r="S316" s="665"/>
      <c r="T316" s="665"/>
      <c r="U316" s="665"/>
      <c r="V316" s="665"/>
      <c r="W316" s="665"/>
      <c r="X316" s="665"/>
      <c r="Y316" s="665"/>
      <c r="Z316" s="665"/>
      <c r="AA316" s="665"/>
      <c r="AB316" s="665"/>
      <c r="AC316" s="665"/>
      <c r="AD316" s="665"/>
      <c r="AE316" s="665"/>
      <c r="AF316" s="665"/>
      <c r="AG316" s="665"/>
      <c r="AH316" s="665"/>
      <c r="AI316" s="665"/>
      <c r="AJ316" s="665"/>
      <c r="AK316" s="665"/>
      <c r="AL316" s="665"/>
      <c r="AM316" s="665"/>
      <c r="AN316" s="665"/>
      <c r="AO316" s="665"/>
      <c r="AP316" s="665"/>
      <c r="AQ316" s="665"/>
      <c r="AR316" s="665"/>
      <c r="AS316" s="665"/>
      <c r="AT316" s="665"/>
      <c r="AU316" s="665"/>
      <c r="AV316" s="665"/>
      <c r="AW316" s="665"/>
      <c r="AX316" s="665"/>
      <c r="AY316" s="665"/>
      <c r="AZ316" s="665"/>
      <c r="BA316" s="665"/>
      <c r="BB316" s="665"/>
      <c r="BC316" s="665"/>
      <c r="BD316" s="665"/>
      <c r="BE316" s="665"/>
      <c r="BF316" s="665"/>
      <c r="BG316" s="665"/>
      <c r="BH316" s="665"/>
      <c r="BI316" s="665"/>
      <c r="BJ316" s="665"/>
      <c r="BK316" s="665"/>
      <c r="BL316" s="665"/>
      <c r="BM316" s="665"/>
      <c r="BN316" s="665"/>
      <c r="BO316" s="665"/>
      <c r="BP316" s="665"/>
      <c r="BQ316" s="665"/>
      <c r="BR316" s="665"/>
      <c r="BS316" s="665"/>
      <c r="BT316" s="665"/>
      <c r="BU316" s="665"/>
      <c r="BV316" s="665"/>
      <c r="BW316" s="665"/>
      <c r="BX316" s="665"/>
      <c r="BY316" s="665"/>
      <c r="BZ316" s="665"/>
      <c r="CA316" s="665"/>
      <c r="CB316" s="665"/>
      <c r="CC316" s="665"/>
      <c r="CD316" s="665"/>
      <c r="CE316" s="665"/>
    </row>
    <row r="317" spans="1:83" ht="17.1" customHeight="1">
      <c r="A317" s="712"/>
      <c r="B317" s="712"/>
      <c r="C317" s="712"/>
      <c r="D317" s="712"/>
      <c r="E317" s="712"/>
      <c r="F317" s="712"/>
      <c r="G317" s="712"/>
      <c r="H317" s="712"/>
      <c r="I317" s="712"/>
      <c r="J317" s="712"/>
      <c r="K317" s="712"/>
      <c r="L317" s="712"/>
      <c r="M317" s="712"/>
      <c r="N317" s="712"/>
      <c r="O317" s="712"/>
      <c r="P317" s="665"/>
      <c r="Q317" s="665"/>
      <c r="R317" s="665"/>
      <c r="S317" s="665"/>
      <c r="T317" s="665"/>
      <c r="U317" s="665"/>
      <c r="V317" s="665"/>
      <c r="W317" s="665"/>
      <c r="X317" s="665"/>
      <c r="Y317" s="665"/>
      <c r="Z317" s="665"/>
      <c r="AA317" s="665"/>
      <c r="AB317" s="665"/>
      <c r="AC317" s="665"/>
      <c r="AD317" s="665"/>
      <c r="AE317" s="665"/>
      <c r="AF317" s="665"/>
      <c r="AG317" s="665"/>
      <c r="AH317" s="665"/>
      <c r="AI317" s="665"/>
      <c r="AJ317" s="665"/>
      <c r="AK317" s="665"/>
      <c r="AL317" s="665"/>
      <c r="AM317" s="665"/>
      <c r="AN317" s="665"/>
      <c r="AO317" s="665"/>
      <c r="AP317" s="665"/>
      <c r="AQ317" s="665"/>
      <c r="AR317" s="665"/>
      <c r="AS317" s="665"/>
      <c r="AT317" s="665"/>
      <c r="AU317" s="665"/>
      <c r="AV317" s="665"/>
      <c r="AW317" s="665"/>
      <c r="AX317" s="665"/>
      <c r="AY317" s="665"/>
      <c r="AZ317" s="665"/>
      <c r="BA317" s="665"/>
      <c r="BB317" s="665"/>
      <c r="BC317" s="665"/>
      <c r="BD317" s="665"/>
      <c r="BE317" s="665"/>
      <c r="BF317" s="665"/>
      <c r="BG317" s="665"/>
      <c r="BH317" s="665"/>
      <c r="BI317" s="665"/>
      <c r="BJ317" s="665"/>
      <c r="BK317" s="665"/>
      <c r="BL317" s="665"/>
      <c r="BM317" s="665"/>
      <c r="BN317" s="665"/>
      <c r="BO317" s="665"/>
      <c r="BP317" s="665"/>
      <c r="BQ317" s="665"/>
      <c r="BR317" s="665"/>
      <c r="BS317" s="665"/>
      <c r="BT317" s="665"/>
      <c r="BU317" s="665"/>
      <c r="BV317" s="665"/>
      <c r="BW317" s="665"/>
      <c r="BX317" s="665"/>
      <c r="BY317" s="665"/>
      <c r="BZ317" s="665"/>
      <c r="CA317" s="665"/>
      <c r="CB317" s="665"/>
      <c r="CC317" s="665"/>
      <c r="CD317" s="665"/>
      <c r="CE317" s="665"/>
    </row>
    <row r="318" spans="1:83" ht="17.1" customHeight="1">
      <c r="A318" s="712"/>
      <c r="B318" s="712"/>
      <c r="C318" s="712"/>
      <c r="D318" s="712"/>
      <c r="E318" s="712"/>
      <c r="F318" s="712"/>
      <c r="G318" s="712"/>
      <c r="H318" s="712"/>
      <c r="I318" s="712"/>
      <c r="J318" s="712"/>
      <c r="K318" s="712"/>
      <c r="L318" s="712"/>
      <c r="M318" s="712"/>
      <c r="N318" s="712"/>
      <c r="O318" s="712"/>
      <c r="P318" s="665"/>
      <c r="Q318" s="665"/>
      <c r="R318" s="665"/>
      <c r="S318" s="665"/>
      <c r="T318" s="665"/>
      <c r="U318" s="665"/>
      <c r="V318" s="665"/>
      <c r="W318" s="665"/>
      <c r="X318" s="665"/>
      <c r="Y318" s="665"/>
      <c r="Z318" s="665"/>
      <c r="AA318" s="665"/>
      <c r="AB318" s="665"/>
      <c r="AC318" s="665"/>
      <c r="AD318" s="665"/>
      <c r="AE318" s="665"/>
      <c r="AF318" s="665"/>
      <c r="AG318" s="665"/>
      <c r="AH318" s="665"/>
      <c r="AI318" s="665"/>
      <c r="AJ318" s="665"/>
      <c r="AK318" s="665"/>
      <c r="AL318" s="665"/>
      <c r="AM318" s="665"/>
      <c r="AN318" s="665"/>
      <c r="AO318" s="665"/>
      <c r="AP318" s="665"/>
      <c r="AQ318" s="665"/>
      <c r="AR318" s="665"/>
      <c r="AS318" s="665"/>
      <c r="AT318" s="665"/>
      <c r="AU318" s="665"/>
      <c r="AV318" s="665"/>
      <c r="AW318" s="665"/>
      <c r="AX318" s="665"/>
      <c r="AY318" s="665"/>
      <c r="AZ318" s="665"/>
      <c r="BA318" s="665"/>
      <c r="BB318" s="665"/>
      <c r="BC318" s="665"/>
      <c r="BD318" s="665"/>
      <c r="BE318" s="665"/>
      <c r="BF318" s="665"/>
      <c r="BG318" s="665"/>
      <c r="BH318" s="665"/>
      <c r="BI318" s="665"/>
      <c r="BJ318" s="665"/>
      <c r="BK318" s="665"/>
      <c r="BL318" s="665"/>
      <c r="BM318" s="665"/>
      <c r="BN318" s="665"/>
      <c r="BO318" s="665"/>
      <c r="BP318" s="665"/>
      <c r="BQ318" s="665"/>
      <c r="BR318" s="665"/>
      <c r="BS318" s="665"/>
      <c r="BT318" s="665"/>
      <c r="BU318" s="665"/>
      <c r="BV318" s="665"/>
      <c r="BW318" s="665"/>
      <c r="BX318" s="665"/>
      <c r="BY318" s="665"/>
      <c r="BZ318" s="665"/>
      <c r="CA318" s="665"/>
      <c r="CB318" s="665"/>
      <c r="CC318" s="665"/>
      <c r="CD318" s="665"/>
      <c r="CE318" s="665"/>
    </row>
    <row r="319" spans="1:83" ht="17.1" customHeight="1">
      <c r="A319" s="713" t="s">
        <v>571</v>
      </c>
      <c r="B319" s="713"/>
      <c r="C319" s="713"/>
      <c r="D319" s="713"/>
      <c r="E319" s="713"/>
      <c r="F319" s="713"/>
      <c r="G319" s="713"/>
      <c r="H319" s="713"/>
      <c r="I319" s="713"/>
      <c r="J319" s="713"/>
      <c r="K319" s="713"/>
      <c r="L319" s="713"/>
      <c r="M319" s="713"/>
      <c r="N319" s="713"/>
      <c r="O319" s="713"/>
      <c r="P319" s="665"/>
      <c r="Q319" s="665"/>
      <c r="R319" s="665"/>
      <c r="S319" s="665"/>
      <c r="T319" s="665"/>
      <c r="U319" s="665"/>
      <c r="V319" s="665"/>
      <c r="W319" s="665"/>
      <c r="X319" s="665"/>
      <c r="Y319" s="665"/>
      <c r="Z319" s="665"/>
      <c r="AA319" s="665"/>
      <c r="AB319" s="665"/>
      <c r="AC319" s="665"/>
      <c r="AD319" s="665"/>
      <c r="AE319" s="665"/>
      <c r="AF319" s="665"/>
      <c r="AG319" s="665"/>
      <c r="AH319" s="665"/>
      <c r="AI319" s="665"/>
      <c r="AJ319" s="665"/>
      <c r="AK319" s="665"/>
      <c r="AL319" s="665"/>
      <c r="AM319" s="665"/>
      <c r="AN319" s="665"/>
      <c r="AO319" s="665"/>
      <c r="AP319" s="665"/>
      <c r="AQ319" s="665"/>
      <c r="AR319" s="665"/>
      <c r="AS319" s="665"/>
      <c r="AT319" s="665"/>
      <c r="AU319" s="665"/>
      <c r="AV319" s="665"/>
      <c r="AW319" s="665"/>
      <c r="AX319" s="665"/>
      <c r="AY319" s="665"/>
      <c r="AZ319" s="665"/>
      <c r="BA319" s="665"/>
      <c r="BB319" s="665"/>
      <c r="BC319" s="665"/>
      <c r="BD319" s="665"/>
      <c r="BE319" s="665"/>
      <c r="BF319" s="665"/>
      <c r="BG319" s="665"/>
      <c r="BH319" s="665"/>
      <c r="BI319" s="665"/>
      <c r="BJ319" s="665"/>
      <c r="BK319" s="665"/>
      <c r="BL319" s="665"/>
      <c r="BM319" s="665"/>
      <c r="BN319" s="665"/>
      <c r="BO319" s="665"/>
      <c r="BP319" s="665"/>
      <c r="BQ319" s="665"/>
      <c r="BR319" s="665"/>
      <c r="BS319" s="665"/>
      <c r="BT319" s="665"/>
      <c r="BU319" s="665"/>
      <c r="BV319" s="665"/>
      <c r="BW319" s="665"/>
      <c r="BX319" s="665"/>
      <c r="BY319" s="665"/>
      <c r="BZ319" s="665"/>
      <c r="CA319" s="665"/>
      <c r="CB319" s="665"/>
      <c r="CC319" s="665"/>
      <c r="CD319" s="665"/>
      <c r="CE319" s="665"/>
    </row>
    <row r="320" spans="1:83" ht="17.1" customHeight="1">
      <c r="A320" s="712"/>
      <c r="B320" s="712"/>
      <c r="C320" s="712"/>
      <c r="D320" s="712"/>
      <c r="E320" s="712"/>
      <c r="F320" s="712"/>
      <c r="G320" s="712"/>
      <c r="H320" s="712"/>
      <c r="I320" s="712"/>
      <c r="J320" s="712"/>
      <c r="K320" s="712"/>
      <c r="L320" s="712"/>
      <c r="M320" s="712"/>
      <c r="N320" s="712"/>
      <c r="O320" s="712"/>
      <c r="P320" s="665"/>
      <c r="Q320" s="665"/>
      <c r="R320" s="665"/>
      <c r="S320" s="665"/>
      <c r="T320" s="665"/>
      <c r="U320" s="665"/>
      <c r="V320" s="665"/>
      <c r="W320" s="665"/>
      <c r="X320" s="665"/>
      <c r="Y320" s="665"/>
      <c r="Z320" s="665"/>
      <c r="AA320" s="665"/>
      <c r="AB320" s="665"/>
      <c r="AC320" s="665"/>
      <c r="AD320" s="665"/>
      <c r="AE320" s="665"/>
      <c r="AF320" s="665"/>
      <c r="AG320" s="665"/>
      <c r="AH320" s="665"/>
      <c r="AI320" s="665"/>
      <c r="AJ320" s="665"/>
      <c r="AK320" s="665"/>
      <c r="AL320" s="665"/>
      <c r="AM320" s="665"/>
      <c r="AN320" s="665"/>
      <c r="AO320" s="665"/>
      <c r="AP320" s="665"/>
      <c r="AQ320" s="665"/>
      <c r="AR320" s="665"/>
      <c r="AS320" s="665"/>
      <c r="AT320" s="665"/>
      <c r="AU320" s="665"/>
      <c r="AV320" s="665"/>
      <c r="AW320" s="665"/>
      <c r="AX320" s="665"/>
      <c r="AY320" s="665"/>
      <c r="AZ320" s="665"/>
      <c r="BA320" s="665"/>
      <c r="BB320" s="665"/>
      <c r="BC320" s="665"/>
      <c r="BD320" s="665"/>
      <c r="BE320" s="665"/>
      <c r="BF320" s="665"/>
      <c r="BG320" s="665"/>
      <c r="BH320" s="665"/>
      <c r="BI320" s="665"/>
      <c r="BJ320" s="665"/>
      <c r="BK320" s="665"/>
      <c r="BL320" s="665"/>
      <c r="BM320" s="665"/>
      <c r="BN320" s="665"/>
      <c r="BO320" s="665"/>
      <c r="BP320" s="665"/>
      <c r="BQ320" s="665"/>
      <c r="BR320" s="665"/>
      <c r="BS320" s="665"/>
      <c r="BT320" s="665"/>
      <c r="BU320" s="665"/>
      <c r="BV320" s="665"/>
      <c r="BW320" s="665"/>
      <c r="BX320" s="665"/>
      <c r="BY320" s="665"/>
      <c r="BZ320" s="665"/>
      <c r="CA320" s="665"/>
      <c r="CB320" s="665"/>
      <c r="CC320" s="665"/>
      <c r="CD320" s="665"/>
      <c r="CE320" s="665"/>
    </row>
    <row r="321" spans="1:83" ht="17.1" customHeight="1">
      <c r="A321" s="722"/>
      <c r="B321" s="719"/>
      <c r="C321" s="715"/>
      <c r="D321" s="720"/>
      <c r="E321" s="731"/>
      <c r="F321" s="732"/>
      <c r="G321" s="725"/>
      <c r="H321" s="753"/>
      <c r="I321" s="746"/>
      <c r="J321" s="745"/>
      <c r="K321" s="725" t="s">
        <v>410</v>
      </c>
      <c r="L321" s="728"/>
      <c r="M321" s="730"/>
      <c r="N321" s="721"/>
      <c r="O321" s="721"/>
      <c r="P321" s="665"/>
      <c r="Q321" s="665"/>
      <c r="R321" s="665"/>
      <c r="S321" s="665"/>
      <c r="T321" s="665"/>
      <c r="U321" s="665"/>
      <c r="V321" s="665"/>
      <c r="W321" s="665"/>
      <c r="X321" s="665"/>
      <c r="Y321" s="665"/>
      <c r="Z321" s="665"/>
      <c r="AA321" s="665"/>
      <c r="AB321" s="665"/>
      <c r="AC321" s="665"/>
      <c r="AD321" s="665"/>
      <c r="AE321" s="665"/>
      <c r="AF321" s="665"/>
      <c r="AG321" s="665"/>
      <c r="AH321" s="665"/>
      <c r="AI321" s="665"/>
      <c r="AJ321" s="665"/>
      <c r="AK321" s="665"/>
      <c r="AL321" s="665"/>
      <c r="AM321" s="665"/>
      <c r="AN321" s="665"/>
      <c r="AO321" s="665"/>
      <c r="AP321" s="665"/>
      <c r="AQ321" s="665"/>
      <c r="AR321" s="665"/>
      <c r="AS321" s="665"/>
      <c r="AT321" s="665"/>
      <c r="AU321" s="665"/>
      <c r="AV321" s="665"/>
      <c r="AW321" s="665"/>
      <c r="AX321" s="665"/>
      <c r="AY321" s="665"/>
      <c r="AZ321" s="665"/>
      <c r="BA321" s="665"/>
      <c r="BB321" s="665"/>
      <c r="BC321" s="665"/>
      <c r="BD321" s="665"/>
      <c r="BE321" s="665"/>
      <c r="BF321" s="665"/>
      <c r="BG321" s="665"/>
      <c r="BH321" s="665"/>
      <c r="BI321" s="665"/>
      <c r="BJ321" s="665"/>
      <c r="BK321" s="665"/>
      <c r="BL321" s="665"/>
      <c r="BM321" s="665"/>
      <c r="BN321" s="665"/>
      <c r="BO321" s="665"/>
      <c r="BP321" s="665"/>
      <c r="BQ321" s="665"/>
      <c r="BR321" s="665"/>
      <c r="BS321" s="665"/>
      <c r="BT321" s="665"/>
      <c r="BU321" s="665"/>
      <c r="BV321" s="665"/>
      <c r="BW321" s="665"/>
      <c r="BX321" s="665"/>
      <c r="BY321" s="665"/>
      <c r="BZ321" s="665"/>
      <c r="CA321" s="665"/>
      <c r="CB321" s="665"/>
      <c r="CC321" s="665"/>
      <c r="CD321" s="665"/>
      <c r="CE321" s="665"/>
    </row>
    <row r="322" spans="1:83" ht="17.1" customHeight="1">
      <c r="A322" s="712"/>
      <c r="B322" s="712"/>
      <c r="C322" s="712"/>
      <c r="D322" s="712"/>
      <c r="E322" s="712"/>
      <c r="F322" s="712"/>
      <c r="G322" s="712"/>
      <c r="H322" s="712"/>
      <c r="I322" s="712"/>
      <c r="J322" s="712"/>
      <c r="K322" s="712"/>
      <c r="L322" s="712"/>
      <c r="M322" s="712"/>
      <c r="N322" s="712"/>
      <c r="O322" s="712"/>
      <c r="P322" s="665"/>
      <c r="Q322" s="665"/>
      <c r="R322" s="665"/>
      <c r="S322" s="665"/>
      <c r="T322" s="665"/>
      <c r="U322" s="665"/>
      <c r="V322" s="665"/>
      <c r="W322" s="665"/>
      <c r="X322" s="665"/>
      <c r="Y322" s="665"/>
      <c r="Z322" s="665"/>
      <c r="AA322" s="665"/>
      <c r="AB322" s="665"/>
      <c r="AC322" s="665"/>
      <c r="AD322" s="665"/>
      <c r="AE322" s="665"/>
      <c r="AF322" s="665"/>
      <c r="AG322" s="665"/>
      <c r="AH322" s="665"/>
      <c r="AI322" s="665"/>
      <c r="AJ322" s="665"/>
      <c r="AK322" s="665"/>
      <c r="AL322" s="665"/>
      <c r="AM322" s="665"/>
      <c r="AN322" s="665"/>
      <c r="AO322" s="665"/>
      <c r="AP322" s="665"/>
      <c r="AQ322" s="665"/>
      <c r="AR322" s="665"/>
      <c r="AS322" s="665"/>
      <c r="AT322" s="665"/>
      <c r="AU322" s="665"/>
      <c r="AV322" s="665"/>
      <c r="AW322" s="665"/>
      <c r="AX322" s="665"/>
      <c r="AY322" s="665"/>
      <c r="AZ322" s="665"/>
      <c r="BA322" s="665"/>
      <c r="BB322" s="665"/>
      <c r="BC322" s="665"/>
      <c r="BD322" s="665"/>
      <c r="BE322" s="665"/>
      <c r="BF322" s="665"/>
      <c r="BG322" s="665"/>
      <c r="BH322" s="665"/>
      <c r="BI322" s="665"/>
      <c r="BJ322" s="665"/>
      <c r="BK322" s="665"/>
      <c r="BL322" s="665"/>
      <c r="BM322" s="665"/>
      <c r="BN322" s="665"/>
      <c r="BO322" s="665"/>
      <c r="BP322" s="665"/>
      <c r="BQ322" s="665"/>
      <c r="BR322" s="665"/>
      <c r="BS322" s="665"/>
      <c r="BT322" s="665"/>
      <c r="BU322" s="665"/>
      <c r="BV322" s="665"/>
      <c r="BW322" s="665"/>
      <c r="BX322" s="665"/>
      <c r="BY322" s="665"/>
      <c r="BZ322" s="665"/>
      <c r="CA322" s="665"/>
      <c r="CB322" s="665"/>
      <c r="CC322" s="665"/>
      <c r="CD322" s="665"/>
      <c r="CE322" s="665"/>
    </row>
    <row r="323" spans="1:83" ht="17.1" customHeight="1">
      <c r="A323" s="712"/>
      <c r="B323" s="712"/>
      <c r="C323" s="712"/>
      <c r="D323" s="712"/>
      <c r="E323" s="712"/>
      <c r="F323" s="712"/>
      <c r="G323" s="712"/>
      <c r="H323" s="712"/>
      <c r="I323" s="712"/>
      <c r="J323" s="712"/>
      <c r="K323" s="712"/>
      <c r="L323" s="712"/>
      <c r="M323" s="712"/>
      <c r="N323" s="712"/>
      <c r="O323" s="712"/>
      <c r="P323" s="665"/>
      <c r="Q323" s="665"/>
      <c r="R323" s="665"/>
      <c r="S323" s="665"/>
      <c r="T323" s="665"/>
      <c r="U323" s="665"/>
      <c r="V323" s="665"/>
      <c r="W323" s="665"/>
      <c r="X323" s="665"/>
      <c r="Y323" s="665"/>
      <c r="Z323" s="665"/>
      <c r="AA323" s="665"/>
      <c r="AB323" s="665"/>
      <c r="AC323" s="665"/>
      <c r="AD323" s="665"/>
      <c r="AE323" s="665"/>
      <c r="AF323" s="665"/>
      <c r="AG323" s="665"/>
      <c r="AH323" s="665"/>
      <c r="AI323" s="665"/>
      <c r="AJ323" s="665"/>
      <c r="AK323" s="665"/>
      <c r="AL323" s="665"/>
      <c r="AM323" s="665"/>
      <c r="AN323" s="665"/>
      <c r="AO323" s="665"/>
      <c r="AP323" s="665"/>
      <c r="AQ323" s="665"/>
      <c r="AR323" s="665"/>
      <c r="AS323" s="665"/>
      <c r="AT323" s="665"/>
      <c r="AU323" s="665"/>
      <c r="AV323" s="665"/>
      <c r="AW323" s="665"/>
      <c r="AX323" s="665"/>
      <c r="AY323" s="665"/>
      <c r="AZ323" s="665"/>
      <c r="BA323" s="665"/>
      <c r="BB323" s="665"/>
      <c r="BC323" s="665"/>
      <c r="BD323" s="665"/>
      <c r="BE323" s="665"/>
      <c r="BF323" s="665"/>
      <c r="BG323" s="665"/>
      <c r="BH323" s="665"/>
      <c r="BI323" s="665"/>
      <c r="BJ323" s="665"/>
      <c r="BK323" s="665"/>
      <c r="BL323" s="665"/>
      <c r="BM323" s="665"/>
      <c r="BN323" s="665"/>
      <c r="BO323" s="665"/>
      <c r="BP323" s="665"/>
      <c r="BQ323" s="665"/>
      <c r="BR323" s="665"/>
      <c r="BS323" s="665"/>
      <c r="BT323" s="665"/>
      <c r="BU323" s="665"/>
      <c r="BV323" s="665"/>
      <c r="BW323" s="665"/>
      <c r="BX323" s="665"/>
      <c r="BY323" s="665"/>
      <c r="BZ323" s="665"/>
      <c r="CA323" s="665"/>
      <c r="CB323" s="665"/>
      <c r="CC323" s="665"/>
      <c r="CD323" s="665"/>
      <c r="CE323" s="665"/>
    </row>
    <row r="324" spans="1:83" ht="17.1" customHeight="1">
      <c r="A324" s="713" t="s">
        <v>572</v>
      </c>
      <c r="B324" s="713"/>
      <c r="C324" s="713"/>
      <c r="D324" s="713"/>
      <c r="E324" s="713"/>
      <c r="F324" s="713"/>
      <c r="G324" s="713"/>
      <c r="H324" s="713"/>
      <c r="I324" s="713"/>
      <c r="J324" s="713"/>
      <c r="K324" s="713"/>
      <c r="L324" s="713"/>
      <c r="M324" s="713"/>
      <c r="N324" s="713"/>
      <c r="O324" s="713"/>
      <c r="P324" s="665"/>
      <c r="Q324" s="665"/>
      <c r="R324" s="665"/>
      <c r="S324" s="665"/>
      <c r="T324" s="665"/>
      <c r="U324" s="665"/>
      <c r="V324" s="665"/>
      <c r="W324" s="665"/>
      <c r="X324" s="665"/>
      <c r="Y324" s="665"/>
      <c r="Z324" s="665"/>
      <c r="AA324" s="665"/>
      <c r="AB324" s="665"/>
      <c r="AC324" s="665"/>
      <c r="AD324" s="665"/>
      <c r="AE324" s="665"/>
      <c r="AF324" s="665"/>
      <c r="AG324" s="665"/>
      <c r="AH324" s="665"/>
      <c r="AI324" s="665"/>
      <c r="AJ324" s="665"/>
      <c r="AK324" s="665"/>
      <c r="AL324" s="665"/>
      <c r="AM324" s="665"/>
      <c r="AN324" s="665"/>
      <c r="AO324" s="665"/>
      <c r="AP324" s="665"/>
      <c r="AQ324" s="665"/>
      <c r="AR324" s="665"/>
      <c r="AS324" s="665"/>
      <c r="AT324" s="665"/>
      <c r="AU324" s="665"/>
      <c r="AV324" s="665"/>
      <c r="AW324" s="665"/>
      <c r="AX324" s="665"/>
      <c r="AY324" s="665"/>
      <c r="AZ324" s="665"/>
      <c r="BA324" s="665"/>
      <c r="BB324" s="665"/>
      <c r="BC324" s="665"/>
      <c r="BD324" s="665"/>
      <c r="BE324" s="665"/>
      <c r="BF324" s="665"/>
      <c r="BG324" s="665"/>
      <c r="BH324" s="665"/>
      <c r="BI324" s="665"/>
      <c r="BJ324" s="665"/>
      <c r="BK324" s="665"/>
      <c r="BL324" s="665"/>
      <c r="BM324" s="665"/>
      <c r="BN324" s="665"/>
      <c r="BO324" s="665"/>
      <c r="BP324" s="665"/>
      <c r="BQ324" s="665"/>
      <c r="BR324" s="665"/>
      <c r="BS324" s="665"/>
      <c r="BT324" s="665"/>
      <c r="BU324" s="665"/>
      <c r="BV324" s="665"/>
      <c r="BW324" s="665"/>
      <c r="BX324" s="665"/>
      <c r="BY324" s="665"/>
      <c r="BZ324" s="665"/>
      <c r="CA324" s="665"/>
      <c r="CB324" s="665"/>
      <c r="CC324" s="665"/>
      <c r="CD324" s="665"/>
      <c r="CE324" s="665"/>
    </row>
    <row r="325" spans="1:83" ht="17.1" customHeight="1">
      <c r="A325" s="712"/>
      <c r="B325" s="712"/>
      <c r="C325" s="712"/>
      <c r="D325" s="712"/>
      <c r="E325" s="712"/>
      <c r="F325" s="712"/>
      <c r="G325" s="712"/>
      <c r="H325" s="712"/>
      <c r="I325" s="712"/>
      <c r="J325" s="712"/>
      <c r="K325" s="712"/>
      <c r="L325" s="712"/>
      <c r="M325" s="712"/>
      <c r="N325" s="712"/>
      <c r="O325" s="712"/>
      <c r="P325" s="665"/>
      <c r="Q325" s="665"/>
      <c r="R325" s="665"/>
      <c r="S325" s="665"/>
      <c r="T325" s="665"/>
      <c r="U325" s="665"/>
      <c r="V325" s="665"/>
      <c r="W325" s="665"/>
      <c r="X325" s="665"/>
      <c r="Y325" s="665"/>
      <c r="Z325" s="665"/>
      <c r="AA325" s="665"/>
      <c r="AB325" s="665"/>
      <c r="AC325" s="665"/>
      <c r="AD325" s="665"/>
      <c r="AE325" s="665"/>
      <c r="AF325" s="665"/>
      <c r="AG325" s="665"/>
      <c r="AH325" s="665"/>
      <c r="AI325" s="665"/>
      <c r="AJ325" s="665"/>
      <c r="AK325" s="665"/>
      <c r="AL325" s="665"/>
      <c r="AM325" s="665"/>
      <c r="AN325" s="665"/>
      <c r="AO325" s="665"/>
      <c r="AP325" s="665"/>
      <c r="AQ325" s="665"/>
      <c r="AR325" s="665"/>
      <c r="AS325" s="665"/>
      <c r="AT325" s="665"/>
      <c r="AU325" s="665"/>
      <c r="AV325" s="665"/>
      <c r="AW325" s="665"/>
      <c r="AX325" s="665"/>
      <c r="AY325" s="665"/>
      <c r="AZ325" s="665"/>
      <c r="BA325" s="665"/>
      <c r="BB325" s="665"/>
      <c r="BC325" s="665"/>
      <c r="BD325" s="665"/>
      <c r="BE325" s="665"/>
      <c r="BF325" s="665"/>
      <c r="BG325" s="665"/>
      <c r="BH325" s="665"/>
      <c r="BI325" s="665"/>
      <c r="BJ325" s="665"/>
      <c r="BK325" s="665"/>
      <c r="BL325" s="665"/>
      <c r="BM325" s="665"/>
      <c r="BN325" s="665"/>
      <c r="BO325" s="665"/>
      <c r="BP325" s="665"/>
      <c r="BQ325" s="665"/>
      <c r="BR325" s="665"/>
      <c r="BS325" s="665"/>
      <c r="BT325" s="665"/>
      <c r="BU325" s="665"/>
      <c r="BV325" s="665"/>
      <c r="BW325" s="665"/>
      <c r="BX325" s="665"/>
      <c r="BY325" s="665"/>
      <c r="BZ325" s="665"/>
      <c r="CA325" s="665"/>
      <c r="CB325" s="665"/>
      <c r="CC325" s="665"/>
      <c r="CD325" s="665"/>
      <c r="CE325" s="665"/>
    </row>
    <row r="326" spans="1:83" ht="17.1" customHeight="1">
      <c r="A326" s="722"/>
      <c r="B326" s="719"/>
      <c r="C326" s="715"/>
      <c r="D326" s="720"/>
      <c r="E326" s="731"/>
      <c r="F326" s="732"/>
      <c r="G326" s="725"/>
      <c r="H326" s="753"/>
      <c r="I326" s="746"/>
      <c r="J326" s="768"/>
      <c r="K326" s="725" t="s">
        <v>410</v>
      </c>
      <c r="L326" s="728"/>
      <c r="M326" s="730"/>
      <c r="N326" s="721"/>
      <c r="O326" s="721"/>
      <c r="P326" s="665"/>
      <c r="Q326" s="665"/>
      <c r="R326" s="665"/>
      <c r="S326" s="665"/>
      <c r="T326" s="665"/>
      <c r="U326" s="665"/>
      <c r="V326" s="665"/>
      <c r="W326" s="665"/>
      <c r="X326" s="665"/>
      <c r="Y326" s="665"/>
      <c r="Z326" s="665"/>
      <c r="AA326" s="665"/>
      <c r="AB326" s="665"/>
      <c r="AC326" s="665"/>
      <c r="AD326" s="665"/>
      <c r="AE326" s="665"/>
      <c r="AF326" s="665"/>
      <c r="AG326" s="665"/>
      <c r="AH326" s="665"/>
      <c r="AI326" s="665"/>
      <c r="AJ326" s="665"/>
      <c r="AK326" s="665"/>
      <c r="AL326" s="665"/>
      <c r="AM326" s="665"/>
      <c r="AN326" s="665"/>
      <c r="AO326" s="665"/>
      <c r="AP326" s="665"/>
      <c r="AQ326" s="665"/>
      <c r="AR326" s="665"/>
      <c r="AS326" s="665"/>
      <c r="AT326" s="665"/>
      <c r="AU326" s="665"/>
      <c r="AV326" s="665"/>
      <c r="AW326" s="665"/>
      <c r="AX326" s="665"/>
      <c r="AY326" s="665"/>
      <c r="AZ326" s="665"/>
      <c r="BA326" s="665"/>
      <c r="BB326" s="665"/>
      <c r="BC326" s="665"/>
      <c r="BD326" s="665"/>
      <c r="BE326" s="665"/>
      <c r="BF326" s="665"/>
      <c r="BG326" s="665"/>
      <c r="BH326" s="665"/>
      <c r="BI326" s="665"/>
      <c r="BJ326" s="665"/>
      <c r="BK326" s="665"/>
      <c r="BL326" s="665"/>
      <c r="BM326" s="665"/>
      <c r="BN326" s="665"/>
      <c r="BO326" s="665"/>
      <c r="BP326" s="665"/>
      <c r="BQ326" s="665"/>
      <c r="BR326" s="665"/>
      <c r="BS326" s="665"/>
      <c r="BT326" s="665"/>
      <c r="BU326" s="665"/>
      <c r="BV326" s="665"/>
      <c r="BW326" s="665"/>
      <c r="BX326" s="665"/>
      <c r="BY326" s="665"/>
      <c r="BZ326" s="665"/>
      <c r="CA326" s="665"/>
      <c r="CB326" s="665"/>
      <c r="CC326" s="665"/>
      <c r="CD326" s="665"/>
      <c r="CE326" s="665"/>
    </row>
  </sheetData>
  <sheetProtection formatColumns="0" formatRows="0"/>
  <mergeCells count="237"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D97:AD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dataValidations count="24">
    <dataValidation type="textLength" operator="lessThanOrEqual" allowBlank="1" showInputMessage="1" showErrorMessage="1" errorTitle="Ошибка" error="Допускается ввод не более 900 символов!" sqref="E4 J9 R9:S9 J14 R14:S14 O32 O48 O64:V64 O80 O95:AC95 W111:W118 W128:W135 W145:W152 M166:M170 M181 AC193 AB197 W202:X202 E205 U209:X209 M213:P213 M217:P217 F222:F223 F226:F227 F230:F231 F234:F237 F241:H241 K241 E246:E247 E256 E261 G261 E266 I266 E271 G271 I271 G276 I276:I277 E277 I281 I293:I295 E304:G304">
      <formula1>900</formula1>
    </dataValidation>
    <dataValidation type="decimal" allowBlank="1" showErrorMessage="1" errorTitle="Ошибка" error="Допускается ввод только действительных чисел!" sqref="P97:R97 Q166:Q169 AD166:AG166 P181 AC181:AF181 Y193 X197:X198 J315 J326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G9 K9 O9 K14 O14 S34:S35 U34:U35 S50:S51 U50:U51 S66:S67 U66:U67 S82:S83 U82:U83 Z97:Z98 AB97:AB98 Z106 AB106 S117:S118 U117:U118 S134:S135 U134:U135 S151:S152 U151:U152 N166 R166 V166 Z166 AI166 AK166 AI172:AI174 Q181 U181 Y181 AH181 AJ181 Q197 U197 Y19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34 T34:T35 R50 T50:T51 R66 T66:T67 R82 T82:T83 Y97 AA97:AA98 Y106 AA106 R117:R118 T117:T118 R134:R135 T134:T135 R151:R152 T151:T152 AH166 AJ166 AG181 AI181 T202:V202 R209:T209 J213:L213 J217:L217 I241 H309:I309 H315:I315 H321:I321 H326:I326"/>
    <dataValidation allowBlank="1" promptTitle="checkPeriodRange" sqref="Q35 Q51 Q67 Q83 R98:X98 Q118 Q135 Q152 AG167:AL167 AF182:AK182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Q193 H202:S202 F209:Q209 F213:I213 F217:I217">
      <formula1>0</formula1>
      <formula2>9.99999999999999E+23</formula2>
    </dataValidation>
    <dataValidation type="list" allowBlank="1" showInputMessage="1" showErrorMessage="1" prompt="Выберите значение из списка" errorTitle="Ошибка" error="Выберите значение из списка" sqref="G202">
      <formula1>kind_of_heat_transfer</formula1>
    </dataValidation>
    <dataValidation type="list" allowBlank="1" showInputMessage="1" showErrorMessage="1" prompt="Выберите значение из списка" errorTitle="Ошибка" error="Выберите значение из списка" sqref="F202">
      <formula1>kind_of_tariff_unit</formula1>
    </dataValidation>
    <dataValidation type="list" allowBlank="1" showInputMessage="1" prompt="Выберите значение из списка" errorTitle="Ошибка" error="Выберите значение из списка" sqref="O116 O133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33 O49 O65 O81 O96:P96">
      <formula1>kind_of_cons</formula1>
    </dataValidation>
    <dataValidation type="list" allowBlank="1" showInputMessage="1" prompt="Выберите значение из списка" errorTitle="Ошибка" error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prompt="Введите значение признака дифференциации" errorTitle="Ошибка" error="Допускается ввод не более 900 символов!" sqref="M34 M50 M66 M82 M97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errorTitle="Ошибка" error="Выберите значение из списка" sqref="N9:N10 N14:N15">
      <formula1>DESCRIPTION_TERRITORY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241 F261 H266">
      <formula1>900</formula1>
    </dataValidation>
    <dataValidation type="list" allowBlank="1" showDropDown="1" showInputMessage="1" showErrorMessage="1" prompt="Для выбора выполните двойной щелчок левой клавиши мыши по соответствующей ячейке." error="для выбора выполните двойной щелчок по ячейке" sqref="G281">
      <formula1>"a"</formula1>
    </dataValidation>
    <dataValidation allowBlank="1" sqref="S36:S41 S52:S57 S68:S73 S84:S89 Z99:Z105"/>
    <dataValidation type="list" allowBlank="1" showInputMessage="1" showErrorMessage="1" prompt="Выберите значение из списка" errorTitle="Ошибка" error="Выберите значение из списка" sqref="E241">
      <formula1>kind_of_forms</formula1>
    </dataValidation>
    <dataValidation type="textLength" operator="lessThanOrEqual" allowBlank="1" showInputMessage="1" showErrorMessage="1" prompt="Укажите поставщика" errorTitle="Ошибка" error="Допускается ввод не более 900 символов!" sqref="M106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J309 J321">
      <formula1>kind_of_control_method</formula1>
    </dataValidation>
  </dataValidations>
  <pageMargins left="0.75" right="0.75" top="1" bottom="1" header="0.5" footer="0.5"/>
  <pageSetup orientation="portrait" paperSize="9" r:id="rId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e8d52a-c776-44bc-9159-079c3b08eccd}">
  <sheetPr codeName="TEHSHEET">
    <tabColor indexed="47"/>
  </sheetPr>
  <dimension ref="A1:BA87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2.5714285714286" style="6" customWidth="1"/>
    <col min="2" max="2" width="9.14285714285714" style="114"/>
    <col min="3" max="3" width="9.14285714285714" style="117"/>
    <col min="4" max="4" width="26.5714285714286" style="117" customWidth="1"/>
    <col min="5" max="6" width="26.5714285714286" style="54" customWidth="1"/>
    <col min="7" max="7" width="31.4285714285714" style="54" customWidth="1"/>
    <col min="8" max="8" width="40.8571428571429" style="54" customWidth="1"/>
    <col min="9" max="9" width="14.5714285714286" style="54" customWidth="1"/>
    <col min="10" max="10" width="26.8571428571429" style="54" customWidth="1"/>
    <col min="11" max="11" width="50" style="54" customWidth="1"/>
    <col min="12" max="13" width="10.7142857142857" style="54" customWidth="1"/>
    <col min="14" max="14" width="55.1428571428571" style="54" customWidth="1"/>
    <col min="15" max="15" width="31.8571428571429" style="54" customWidth="1"/>
    <col min="16" max="16" width="23.8571428571429" style="54" customWidth="1"/>
    <col min="17" max="17" width="46.5714285714286" style="54" customWidth="1"/>
    <col min="18" max="18" width="24" style="54" customWidth="1"/>
    <col min="19" max="19" width="20.5714285714286" style="54" customWidth="1"/>
    <col min="20" max="20" width="22" style="54" customWidth="1"/>
    <col min="21" max="22" width="26.4285714285714" style="54" customWidth="1"/>
    <col min="23" max="23" width="8.28571428571429" style="54" hidden="1" customWidth="1"/>
    <col min="24" max="24" width="59.7142857142857" style="54" customWidth="1"/>
    <col min="25" max="25" width="49.1428571428571" style="54" customWidth="1"/>
    <col min="26" max="26" width="11.1428571428571" style="54" customWidth="1"/>
    <col min="27" max="30" width="29" style="54" customWidth="1"/>
    <col min="31" max="31" width="9.14285714285714" style="54"/>
    <col min="32" max="32" width="34.7142857142857" style="54" customWidth="1"/>
    <col min="33" max="33" width="9.14285714285714" style="54"/>
    <col min="34" max="35" width="34.4285714285714" style="54" customWidth="1"/>
    <col min="36" max="36" width="9.14285714285714" style="54"/>
    <col min="37" max="37" width="24.5714285714286" style="54" customWidth="1"/>
    <col min="38" max="38" width="9.14285714285714" style="54"/>
    <col min="39" max="39" width="26.1428571428571" style="54" customWidth="1"/>
    <col min="40" max="40" width="1.71428571428571" style="54" customWidth="1"/>
    <col min="41" max="41" width="9.14285714285714" style="54"/>
    <col min="42" max="42" width="27.2857142857143" style="54" customWidth="1"/>
    <col min="43" max="43" width="29.7142857142857" style="54" customWidth="1"/>
    <col min="44" max="44" width="1.71428571428571" style="54" customWidth="1"/>
    <col min="45" max="45" width="21.4285714285714" style="54" customWidth="1"/>
    <col min="46" max="46" width="1.71428571428571" style="54" customWidth="1"/>
    <col min="47" max="47" width="31.2857142857143" style="54" customWidth="1"/>
    <col min="48" max="48" width="1.71428571428571" style="54" customWidth="1"/>
    <col min="49" max="50" width="9.14285714285714" style="436"/>
    <col min="51" max="51" width="9.14285714285714" style="54"/>
    <col min="52" max="52" width="20" style="54" customWidth="1"/>
    <col min="53" max="53" width="42.8571428571429" style="54" customWidth="1"/>
    <col min="54" max="16384" width="9.14285714285714" style="54"/>
  </cols>
  <sheetData>
    <row r="1" spans="1:53" s="113" customFormat="1" ht="43.5" customHeight="1">
      <c r="A1" s="122" t="s">
        <v>59</v>
      </c>
      <c r="B1" s="122" t="s">
        <v>326</v>
      </c>
      <c r="C1" s="122" t="s">
        <v>73</v>
      </c>
      <c r="D1" s="122" t="s">
        <v>70</v>
      </c>
      <c r="E1" s="122" t="s">
        <v>166</v>
      </c>
      <c r="F1" s="122" t="s">
        <v>204</v>
      </c>
      <c r="G1" s="122" t="s">
        <v>182</v>
      </c>
      <c r="H1" s="122" t="s">
        <v>186</v>
      </c>
      <c r="I1" s="122" t="s">
        <v>203</v>
      </c>
      <c r="J1" s="122" t="s">
        <v>211</v>
      </c>
      <c r="K1" s="122" t="s">
        <v>215</v>
      </c>
      <c r="L1" s="122"/>
      <c r="M1" s="122"/>
      <c r="N1" s="69" t="s">
        <v>248</v>
      </c>
      <c r="O1" s="122" t="s">
        <v>240</v>
      </c>
      <c r="P1" s="122" t="s">
        <v>263</v>
      </c>
      <c r="Q1" s="122" t="s">
        <v>302</v>
      </c>
      <c r="R1" s="122" t="s">
        <v>21</v>
      </c>
      <c r="S1" s="122" t="s">
        <v>29</v>
      </c>
      <c r="T1" s="159" t="s">
        <v>35</v>
      </c>
      <c r="U1" s="159" t="s">
        <v>40</v>
      </c>
      <c r="V1" s="499"/>
      <c r="W1" s="500" t="s">
        <v>292</v>
      </c>
      <c r="X1" s="434" t="s">
        <v>261</v>
      </c>
      <c r="Y1" s="434" t="s">
        <v>275</v>
      </c>
      <c r="Z1" s="122"/>
      <c r="AA1" s="252" t="s">
        <v>327</v>
      </c>
      <c r="AB1" s="252"/>
      <c r="AC1" s="252" t="s">
        <v>328</v>
      </c>
      <c r="AD1" s="252"/>
      <c r="AF1" s="159" t="s">
        <v>299</v>
      </c>
      <c r="AH1" s="122" t="s">
        <v>300</v>
      </c>
      <c r="AI1" s="122" t="s">
        <v>301</v>
      </c>
      <c r="AK1" s="122" t="s">
        <v>318</v>
      </c>
      <c r="AM1" s="122" t="s">
        <v>319</v>
      </c>
      <c r="AP1" s="122" t="s">
        <v>339</v>
      </c>
      <c r="AQ1" s="122" t="s">
        <v>338</v>
      </c>
      <c r="AS1" s="434" t="s">
        <v>344</v>
      </c>
      <c r="AU1" s="159" t="s">
        <v>365</v>
      </c>
      <c r="AW1" s="437" t="s">
        <v>484</v>
      </c>
      <c r="AX1" s="437" t="s">
        <v>485</v>
      </c>
      <c r="AZ1" s="973" t="s">
        <v>516</v>
      </c>
      <c r="BA1" s="973"/>
    </row>
    <row r="2" spans="1:53" ht="66.75" customHeight="1">
      <c r="A2" s="5" t="s">
        <v>87</v>
      </c>
      <c r="B2" s="42">
        <v>2000</v>
      </c>
      <c r="C2" s="42">
        <v>2013</v>
      </c>
      <c r="D2" s="42" t="s">
        <v>71</v>
      </c>
      <c r="E2" s="115" t="s">
        <v>167</v>
      </c>
      <c r="F2" s="115" t="s">
        <v>205</v>
      </c>
      <c r="G2" s="115" t="s">
        <v>180</v>
      </c>
      <c r="H2" s="115" t="s">
        <v>184</v>
      </c>
      <c r="I2" s="115" t="s">
        <v>79</v>
      </c>
      <c r="J2" s="115" t="s">
        <v>212</v>
      </c>
      <c r="K2" s="116" t="s">
        <v>216</v>
      </c>
      <c r="L2" s="193" t="s">
        <v>216</v>
      </c>
      <c r="M2" s="116">
        <v>1</v>
      </c>
      <c r="N2" s="70" t="s">
        <v>252</v>
      </c>
      <c r="O2" s="116" t="s">
        <v>332</v>
      </c>
      <c r="P2" s="194" t="s">
        <v>41</v>
      </c>
      <c r="Q2" s="196" t="s">
        <v>2</v>
      </c>
      <c r="R2" s="199" t="s">
        <v>24</v>
      </c>
      <c r="S2" s="197" t="s">
        <v>26</v>
      </c>
      <c r="T2" s="198" t="s">
        <v>30</v>
      </c>
      <c r="U2" s="193" t="s">
        <v>36</v>
      </c>
      <c r="V2" s="501">
        <v>1</v>
      </c>
      <c r="W2" s="502"/>
      <c r="X2" s="503">
        <v>111</v>
      </c>
      <c r="Y2" s="42"/>
      <c r="Z2" s="155"/>
      <c r="AA2" s="269" t="s">
        <v>347</v>
      </c>
      <c r="AB2" s="254" t="s">
        <v>347</v>
      </c>
      <c r="AC2" s="42" t="s">
        <v>277</v>
      </c>
      <c r="AD2" s="254" t="s">
        <v>277</v>
      </c>
      <c r="AF2" s="43" t="s">
        <v>36</v>
      </c>
      <c r="AH2" s="115" t="s">
        <v>304</v>
      </c>
      <c r="AI2" s="115" t="s">
        <v>304</v>
      </c>
      <c r="AK2" s="115" t="s">
        <v>310</v>
      </c>
      <c r="AM2" s="115" t="s">
        <v>320</v>
      </c>
      <c r="AP2" s="772" t="s">
        <v>533</v>
      </c>
      <c r="AQ2" s="42" t="s">
        <v>532</v>
      </c>
      <c r="AS2" s="42" t="s">
        <v>342</v>
      </c>
      <c r="AU2" s="43" t="s">
        <v>358</v>
      </c>
      <c r="AW2" s="438" t="s">
        <v>486</v>
      </c>
      <c r="AX2" s="439" t="s">
        <v>486</v>
      </c>
      <c r="AZ2" s="490" t="s">
        <v>517</v>
      </c>
      <c r="BA2" s="491" t="s">
        <v>518</v>
      </c>
    </row>
    <row r="3" spans="1:53" ht="66.75" customHeight="1">
      <c r="A3" s="5" t="s">
        <v>88</v>
      </c>
      <c r="B3" s="42">
        <v>2001</v>
      </c>
      <c r="C3" s="42">
        <v>2014</v>
      </c>
      <c r="D3" s="42" t="s">
        <v>72</v>
      </c>
      <c r="E3" s="115" t="s">
        <v>168</v>
      </c>
      <c r="F3" s="115" t="s">
        <v>206</v>
      </c>
      <c r="G3" s="115" t="s">
        <v>181</v>
      </c>
      <c r="H3" s="115" t="s">
        <v>185</v>
      </c>
      <c r="I3" s="115" t="s">
        <v>48</v>
      </c>
      <c r="J3" s="115" t="s">
        <v>249</v>
      </c>
      <c r="K3" s="116" t="s">
        <v>218</v>
      </c>
      <c r="L3" s="116" t="s">
        <v>218</v>
      </c>
      <c r="M3" s="116">
        <v>2</v>
      </c>
      <c r="N3" s="70" t="s">
        <v>227</v>
      </c>
      <c r="O3" s="193" t="s">
        <v>333</v>
      </c>
      <c r="P3" s="194" t="s">
        <v>42</v>
      </c>
      <c r="Q3" s="196" t="s">
        <v>268</v>
      </c>
      <c r="R3" s="195" t="s">
        <v>270</v>
      </c>
      <c r="S3" s="197" t="s">
        <v>27</v>
      </c>
      <c r="T3" s="198" t="s">
        <v>31</v>
      </c>
      <c r="U3" s="193" t="s">
        <v>37</v>
      </c>
      <c r="V3" s="501">
        <v>2</v>
      </c>
      <c r="W3" s="502"/>
      <c r="X3" s="503" t="s">
        <v>532</v>
      </c>
      <c r="Y3" s="42" t="s">
        <v>536</v>
      </c>
      <c r="Z3" s="155"/>
      <c r="AA3" s="269" t="s">
        <v>346</v>
      </c>
      <c r="AB3" s="254" t="s">
        <v>346</v>
      </c>
      <c r="AC3" s="42" t="s">
        <v>278</v>
      </c>
      <c r="AD3" s="254" t="s">
        <v>278</v>
      </c>
      <c r="AF3" s="43" t="s">
        <v>37</v>
      </c>
      <c r="AH3" s="115" t="s">
        <v>329</v>
      </c>
      <c r="AI3" s="115" t="s">
        <v>308</v>
      </c>
      <c r="AK3" s="115" t="s">
        <v>311</v>
      </c>
      <c r="AM3" s="115" t="s">
        <v>321</v>
      </c>
      <c r="AP3" s="772" t="s">
        <v>532</v>
      </c>
      <c r="AQ3" s="42" t="s">
        <v>535</v>
      </c>
      <c r="AS3" s="42" t="s">
        <v>343</v>
      </c>
      <c r="AU3" s="43" t="s">
        <v>359</v>
      </c>
      <c r="AW3" s="438" t="s">
        <v>487</v>
      </c>
      <c r="AX3" s="439" t="s">
        <v>487</v>
      </c>
      <c r="AZ3" s="118" t="s">
        <v>574</v>
      </c>
      <c r="BA3" s="195" t="s">
        <v>573</v>
      </c>
    </row>
    <row r="4" spans="1:53" ht="66.75" customHeight="1">
      <c r="A4" s="5" t="s">
        <v>89</v>
      </c>
      <c r="B4" s="42">
        <v>2002</v>
      </c>
      <c r="C4" s="42">
        <v>2015</v>
      </c>
      <c r="E4" s="115" t="s">
        <v>169</v>
      </c>
      <c r="F4" s="115" t="s">
        <v>207</v>
      </c>
      <c r="H4" s="115" t="s">
        <v>1</v>
      </c>
      <c r="I4" s="115" t="s">
        <v>49</v>
      </c>
      <c r="J4" s="115" t="s">
        <v>250</v>
      </c>
      <c r="K4" s="116" t="s">
        <v>219</v>
      </c>
      <c r="L4" s="116" t="s">
        <v>219</v>
      </c>
      <c r="M4" s="116">
        <v>3</v>
      </c>
      <c r="N4" s="70" t="s">
        <v>253</v>
      </c>
      <c r="O4" s="193" t="s">
        <v>334</v>
      </c>
      <c r="Q4" s="196" t="s">
        <v>23</v>
      </c>
      <c r="R4" s="195" t="s">
        <v>669</v>
      </c>
      <c r="S4" s="197" t="s">
        <v>28</v>
      </c>
      <c r="T4" s="198" t="s">
        <v>32</v>
      </c>
      <c r="U4" s="193" t="s">
        <v>38</v>
      </c>
      <c r="V4" s="501">
        <v>3</v>
      </c>
      <c r="W4" s="502"/>
      <c r="X4" s="503">
        <v>222</v>
      </c>
      <c r="Y4" s="42"/>
      <c r="Z4" s="253"/>
      <c r="AA4" s="268" t="s">
        <v>345</v>
      </c>
      <c r="AB4" s="54" t="s">
        <v>345</v>
      </c>
      <c r="AC4" s="42" t="s">
        <v>279</v>
      </c>
      <c r="AD4" s="254" t="s">
        <v>279</v>
      </c>
      <c r="AF4" s="43" t="s">
        <v>38</v>
      </c>
      <c r="AH4" s="43" t="s">
        <v>335</v>
      </c>
      <c r="AK4" s="115" t="s">
        <v>312</v>
      </c>
      <c r="AM4" s="115" t="s">
        <v>322</v>
      </c>
      <c r="AP4" s="772" t="s">
        <v>535</v>
      </c>
      <c r="AQ4" s="42" t="s">
        <v>534</v>
      </c>
      <c r="AS4" s="42" t="s">
        <v>309</v>
      </c>
      <c r="AU4" s="43" t="s">
        <v>360</v>
      </c>
      <c r="AW4" s="438" t="s">
        <v>488</v>
      </c>
      <c r="AX4" s="439" t="s">
        <v>488</v>
      </c>
      <c r="AZ4" s="118" t="s">
        <v>576</v>
      </c>
      <c r="BA4" s="195" t="s">
        <v>575</v>
      </c>
    </row>
    <row r="5" spans="1:53" ht="66.75" customHeight="1">
      <c r="A5" s="5" t="s">
        <v>90</v>
      </c>
      <c r="B5" s="42">
        <v>2003</v>
      </c>
      <c r="C5" s="42">
        <v>2016</v>
      </c>
      <c r="E5" s="115" t="s">
        <v>170</v>
      </c>
      <c r="F5" s="115" t="s">
        <v>208</v>
      </c>
      <c r="I5" s="115" t="s">
        <v>50</v>
      </c>
      <c r="K5" s="116" t="s">
        <v>217</v>
      </c>
      <c r="L5" s="116" t="s">
        <v>217</v>
      </c>
      <c r="M5" s="116">
        <v>4</v>
      </c>
      <c r="N5" s="118" t="s">
        <v>254</v>
      </c>
      <c r="O5" s="115" t="s">
        <v>304</v>
      </c>
      <c r="Q5" s="196" t="s">
        <v>269</v>
      </c>
      <c r="R5" s="195" t="s">
        <v>271</v>
      </c>
      <c r="T5" s="43" t="s">
        <v>33</v>
      </c>
      <c r="U5" s="193" t="s">
        <v>39</v>
      </c>
      <c r="V5" s="501">
        <v>4</v>
      </c>
      <c r="W5" s="502"/>
      <c r="X5" s="503">
        <v>333</v>
      </c>
      <c r="Y5" s="42"/>
      <c r="Z5" s="253">
        <v>1</v>
      </c>
      <c r="AA5" s="268" t="s">
        <v>348</v>
      </c>
      <c r="AB5" s="54" t="s">
        <v>348</v>
      </c>
      <c r="AF5" s="43" t="s">
        <v>294</v>
      </c>
      <c r="AH5" s="115" t="s">
        <v>330</v>
      </c>
      <c r="AK5" s="115" t="s">
        <v>313</v>
      </c>
      <c r="AM5" s="115" t="s">
        <v>323</v>
      </c>
      <c r="AP5" s="772" t="s">
        <v>534</v>
      </c>
      <c r="AQ5" s="42"/>
      <c r="AU5" s="43" t="s">
        <v>361</v>
      </c>
      <c r="AW5" s="438" t="s">
        <v>489</v>
      </c>
      <c r="AX5" s="439" t="s">
        <v>489</v>
      </c>
      <c r="AZ5" s="118" t="s">
        <v>587</v>
      </c>
      <c r="BA5" s="195" t="s">
        <v>586</v>
      </c>
    </row>
    <row r="6" spans="1:53" ht="66.75" customHeight="1">
      <c r="A6" s="5" t="s">
        <v>91</v>
      </c>
      <c r="B6" s="42">
        <v>2004</v>
      </c>
      <c r="C6" s="42">
        <v>2017</v>
      </c>
      <c r="E6" s="115" t="s">
        <v>171</v>
      </c>
      <c r="F6" s="119"/>
      <c r="G6" s="122" t="s">
        <v>258</v>
      </c>
      <c r="H6" s="122" t="s">
        <v>226</v>
      </c>
      <c r="I6" s="115" t="s">
        <v>60</v>
      </c>
      <c r="J6" s="122" t="s">
        <v>232</v>
      </c>
      <c r="N6" s="118" t="s">
        <v>255</v>
      </c>
      <c r="O6" s="115" t="s">
        <v>308</v>
      </c>
      <c r="R6" s="195" t="s">
        <v>2</v>
      </c>
      <c r="T6" s="43" t="s">
        <v>34</v>
      </c>
      <c r="U6" s="193" t="s">
        <v>294</v>
      </c>
      <c r="V6" s="501">
        <v>5</v>
      </c>
      <c r="W6" s="502"/>
      <c r="X6" s="42" t="s">
        <v>533</v>
      </c>
      <c r="Y6" s="42" t="s">
        <v>536</v>
      </c>
      <c r="Z6" s="253"/>
      <c r="AA6" s="268"/>
      <c r="AH6" s="115" t="s">
        <v>331</v>
      </c>
      <c r="AK6" s="115" t="s">
        <v>314</v>
      </c>
      <c r="AM6" s="115" t="s">
        <v>324</v>
      </c>
      <c r="AP6" s="435"/>
      <c r="AQ6" s="42"/>
      <c r="AU6" s="271" t="s">
        <v>362</v>
      </c>
      <c r="AW6" s="438" t="s">
        <v>490</v>
      </c>
      <c r="AX6" s="439" t="s">
        <v>490</v>
      </c>
      <c r="AZ6" s="718" t="s">
        <v>588</v>
      </c>
      <c r="BA6" s="195" t="s">
        <v>589</v>
      </c>
    </row>
    <row r="7" spans="1:50" ht="66.75" customHeight="1">
      <c r="A7" s="5" t="s">
        <v>92</v>
      </c>
      <c r="B7" s="42">
        <v>2005</v>
      </c>
      <c r="E7" s="115" t="s">
        <v>172</v>
      </c>
      <c r="F7" s="119"/>
      <c r="G7" s="115" t="s">
        <v>223</v>
      </c>
      <c r="H7" s="115" t="s">
        <v>225</v>
      </c>
      <c r="I7" s="115" t="s">
        <v>61</v>
      </c>
      <c r="J7" s="115" t="s">
        <v>251</v>
      </c>
      <c r="N7" s="120" t="s">
        <v>256</v>
      </c>
      <c r="O7" s="115" t="s">
        <v>329</v>
      </c>
      <c r="U7" s="193" t="s">
        <v>72</v>
      </c>
      <c r="V7" s="504" t="s">
        <v>61</v>
      </c>
      <c r="W7" s="502"/>
      <c r="X7" s="42">
        <v>66666</v>
      </c>
      <c r="Y7" s="42"/>
      <c r="Z7" s="253"/>
      <c r="AA7" s="268"/>
      <c r="AH7" s="115" t="s">
        <v>305</v>
      </c>
      <c r="AK7" s="115" t="s">
        <v>315</v>
      </c>
      <c r="AM7" s="115" t="s">
        <v>325</v>
      </c>
      <c r="AP7" s="435"/>
      <c r="AQ7" s="42"/>
      <c r="AU7" s="271" t="s">
        <v>363</v>
      </c>
      <c r="AW7" s="438" t="s">
        <v>491</v>
      </c>
      <c r="AX7" s="439" t="s">
        <v>491</v>
      </c>
    </row>
    <row r="8" spans="1:50" ht="66.75" customHeight="1">
      <c r="A8" s="5" t="s">
        <v>93</v>
      </c>
      <c r="B8" s="42">
        <v>2006</v>
      </c>
      <c r="E8" s="115" t="s">
        <v>173</v>
      </c>
      <c r="F8" s="119"/>
      <c r="G8" s="115" t="s">
        <v>224</v>
      </c>
      <c r="H8" s="115" t="s">
        <v>231</v>
      </c>
      <c r="I8" s="115" t="s">
        <v>164</v>
      </c>
      <c r="J8" s="115" t="s">
        <v>247</v>
      </c>
      <c r="N8" s="121" t="s">
        <v>257</v>
      </c>
      <c r="O8" s="115" t="s">
        <v>335</v>
      </c>
      <c r="V8" s="504" t="s">
        <v>164</v>
      </c>
      <c r="W8" s="502"/>
      <c r="X8" s="42">
        <v>77777</v>
      </c>
      <c r="Y8" s="42"/>
      <c r="Z8" s="253"/>
      <c r="AA8" s="268"/>
      <c r="AK8" s="115" t="s">
        <v>316</v>
      </c>
      <c r="AP8" s="202"/>
      <c r="AU8" s="271" t="s">
        <v>364</v>
      </c>
      <c r="AW8" s="438" t="s">
        <v>492</v>
      </c>
      <c r="AX8" s="439" t="s">
        <v>492</v>
      </c>
    </row>
    <row r="9" spans="1:50" ht="66.75" customHeight="1">
      <c r="A9" s="5" t="s">
        <v>94</v>
      </c>
      <c r="B9" s="42">
        <v>2007</v>
      </c>
      <c r="E9" s="115" t="s">
        <v>174</v>
      </c>
      <c r="F9" s="119"/>
      <c r="G9" s="115" t="s">
        <v>231</v>
      </c>
      <c r="I9" s="115" t="s">
        <v>165</v>
      </c>
      <c r="O9" s="115" t="s">
        <v>330</v>
      </c>
      <c r="V9" s="504" t="s">
        <v>165</v>
      </c>
      <c r="W9" s="502"/>
      <c r="X9" s="42">
        <v>8888</v>
      </c>
      <c r="Y9" s="42"/>
      <c r="Z9" s="253">
        <v>1</v>
      </c>
      <c r="AA9" s="268"/>
      <c r="AK9" s="115" t="s">
        <v>317</v>
      </c>
      <c r="AP9" s="202"/>
      <c r="AW9" s="438" t="s">
        <v>493</v>
      </c>
      <c r="AX9" s="439" t="s">
        <v>493</v>
      </c>
    </row>
    <row r="10" spans="1:50" ht="66.75" customHeight="1">
      <c r="A10" s="5" t="s">
        <v>95</v>
      </c>
      <c r="B10" s="42">
        <v>2008</v>
      </c>
      <c r="E10" s="115" t="s">
        <v>175</v>
      </c>
      <c r="F10" s="119"/>
      <c r="I10" s="115" t="s">
        <v>188</v>
      </c>
      <c r="O10" s="115" t="s">
        <v>331</v>
      </c>
      <c r="V10" s="504" t="s">
        <v>188</v>
      </c>
      <c r="W10" s="502"/>
      <c r="X10" s="503" t="s">
        <v>534</v>
      </c>
      <c r="Y10" s="42" t="s">
        <v>531</v>
      </c>
      <c r="Z10" s="253"/>
      <c r="AP10" s="202"/>
      <c r="AW10" s="438" t="s">
        <v>494</v>
      </c>
      <c r="AX10" s="439" t="s">
        <v>494</v>
      </c>
    </row>
    <row r="11" spans="1:50" ht="66.75" customHeight="1">
      <c r="A11" s="5" t="s">
        <v>96</v>
      </c>
      <c r="B11" s="42">
        <v>2009</v>
      </c>
      <c r="E11" s="115" t="s">
        <v>176</v>
      </c>
      <c r="F11" s="119"/>
      <c r="I11" s="115" t="s">
        <v>189</v>
      </c>
      <c r="O11" s="115" t="s">
        <v>305</v>
      </c>
      <c r="V11" s="504" t="s">
        <v>189</v>
      </c>
      <c r="W11" s="504"/>
      <c r="X11" s="503" t="s">
        <v>535</v>
      </c>
      <c r="Y11" s="42" t="s">
        <v>531</v>
      </c>
      <c r="Z11" s="253"/>
      <c r="AP11" s="202"/>
      <c r="AW11" s="438" t="s">
        <v>495</v>
      </c>
      <c r="AX11" s="439" t="s">
        <v>495</v>
      </c>
    </row>
    <row r="12" spans="1:15 49:50" ht="33.75">
      <c r="A12" s="5" t="s">
        <v>57</v>
      </c>
      <c r="B12" s="42">
        <v>2010</v>
      </c>
      <c r="E12" s="115" t="s">
        <v>177</v>
      </c>
      <c r="F12" s="119"/>
      <c r="G12" s="122" t="s">
        <v>259</v>
      </c>
      <c r="H12" s="122" t="s">
        <v>228</v>
      </c>
      <c r="I12" s="115" t="s">
        <v>190</v>
      </c>
      <c r="O12" s="123" t="s">
        <v>336</v>
      </c>
      <c r="AW12" s="438" t="s">
        <v>189</v>
      </c>
      <c r="AX12" s="439" t="s">
        <v>189</v>
      </c>
    </row>
    <row r="13" spans="1:15 49:50" ht="22.5">
      <c r="A13" s="5" t="s">
        <v>97</v>
      </c>
      <c r="B13" s="42">
        <v>2011</v>
      </c>
      <c r="E13" s="115" t="s">
        <v>178</v>
      </c>
      <c r="F13" s="119"/>
      <c r="G13" s="115" t="s">
        <v>229</v>
      </c>
      <c r="H13" s="115" t="s">
        <v>230</v>
      </c>
      <c r="I13" s="115" t="s">
        <v>191</v>
      </c>
      <c r="O13" s="123" t="s">
        <v>317</v>
      </c>
      <c r="AW13" s="438" t="s">
        <v>190</v>
      </c>
      <c r="AX13" s="439" t="s">
        <v>190</v>
      </c>
    </row>
    <row r="14" spans="1:14 49:50" ht="21" customHeight="1">
      <c r="A14" s="5" t="s">
        <v>58</v>
      </c>
      <c r="B14" s="42">
        <v>2012</v>
      </c>
      <c r="G14" s="115" t="s">
        <v>231</v>
      </c>
      <c r="H14" s="115" t="s">
        <v>231</v>
      </c>
      <c r="I14" s="115" t="s">
        <v>192</v>
      </c>
      <c r="N14" s="69" t="s">
        <v>283</v>
      </c>
      <c r="AW14" s="438" t="s">
        <v>191</v>
      </c>
      <c r="AX14" s="439" t="s">
        <v>191</v>
      </c>
    </row>
    <row r="15" spans="1:14 49:50" ht="21" customHeight="1">
      <c r="A15" s="5" t="s">
        <v>399</v>
      </c>
      <c r="B15" s="42">
        <v>2013</v>
      </c>
      <c r="I15" s="115" t="s">
        <v>193</v>
      </c>
      <c r="N15" s="192" t="s">
        <v>291</v>
      </c>
      <c r="AW15" s="438" t="s">
        <v>192</v>
      </c>
      <c r="AX15" s="439" t="s">
        <v>192</v>
      </c>
    </row>
    <row r="16" spans="1:14 49:50" ht="21" customHeight="1">
      <c r="A16" s="5" t="s">
        <v>98</v>
      </c>
      <c r="B16" s="42">
        <v>2014</v>
      </c>
      <c r="I16" s="115" t="s">
        <v>194</v>
      </c>
      <c r="N16" s="192" t="s">
        <v>290</v>
      </c>
      <c r="AW16" s="438" t="s">
        <v>193</v>
      </c>
      <c r="AX16" s="439" t="s">
        <v>193</v>
      </c>
    </row>
    <row r="17" spans="1:24 49:50" ht="21" customHeight="1">
      <c r="A17" s="5" t="s">
        <v>99</v>
      </c>
      <c r="B17" s="42">
        <v>2015</v>
      </c>
      <c r="I17" s="115" t="s">
        <v>195</v>
      </c>
      <c r="N17" s="192" t="s">
        <v>289</v>
      </c>
      <c r="X17" s="267"/>
      <c r="AW17" s="438" t="s">
        <v>194</v>
      </c>
      <c r="AX17" s="439" t="s">
        <v>194</v>
      </c>
    </row>
    <row r="18" spans="1:24 49:50" ht="21" customHeight="1">
      <c r="A18" s="5" t="s">
        <v>100</v>
      </c>
      <c r="B18" s="42">
        <v>2016</v>
      </c>
      <c r="I18" s="115" t="s">
        <v>196</v>
      </c>
      <c r="N18" s="192" t="s">
        <v>288</v>
      </c>
      <c r="X18" s="267"/>
      <c r="AW18" s="438" t="s">
        <v>195</v>
      </c>
      <c r="AX18" s="439" t="s">
        <v>195</v>
      </c>
    </row>
    <row r="19" spans="1:24 49:50" ht="21" customHeight="1">
      <c r="A19" s="5" t="s">
        <v>101</v>
      </c>
      <c r="B19" s="42">
        <v>2017</v>
      </c>
      <c r="I19" s="115" t="s">
        <v>197</v>
      </c>
      <c r="N19" s="192" t="s">
        <v>287</v>
      </c>
      <c r="X19" s="267"/>
      <c r="AW19" s="438" t="s">
        <v>196</v>
      </c>
      <c r="AX19" s="439" t="s">
        <v>196</v>
      </c>
    </row>
    <row r="20" spans="1:14 49:50" ht="21" customHeight="1">
      <c r="A20" s="5" t="s">
        <v>102</v>
      </c>
      <c r="B20" s="42">
        <v>2018</v>
      </c>
      <c r="I20" s="115" t="s">
        <v>198</v>
      </c>
      <c r="N20" s="192" t="s">
        <v>286</v>
      </c>
      <c r="AW20" s="438" t="s">
        <v>197</v>
      </c>
      <c r="AX20" s="439" t="s">
        <v>197</v>
      </c>
    </row>
    <row r="21" spans="1:14 49:50" ht="21" customHeight="1">
      <c r="A21" s="5" t="s">
        <v>103</v>
      </c>
      <c r="B21" s="42">
        <v>2019</v>
      </c>
      <c r="I21" s="115" t="s">
        <v>199</v>
      </c>
      <c r="N21" s="192" t="s">
        <v>285</v>
      </c>
      <c r="AW21" s="438" t="s">
        <v>198</v>
      </c>
      <c r="AX21" s="439" t="s">
        <v>198</v>
      </c>
    </row>
    <row r="22" spans="1:14 49:50" ht="21" customHeight="1">
      <c r="A22" s="5" t="s">
        <v>104</v>
      </c>
      <c r="B22" s="42">
        <v>2020</v>
      </c>
      <c r="N22" s="192" t="s">
        <v>284</v>
      </c>
      <c r="AW22" s="438" t="s">
        <v>199</v>
      </c>
      <c r="AX22" s="439" t="s">
        <v>199</v>
      </c>
    </row>
    <row r="23" spans="1:2 49:50" ht="21" customHeight="1">
      <c r="A23" s="5" t="s">
        <v>105</v>
      </c>
      <c r="B23" s="42">
        <v>2021</v>
      </c>
      <c r="AW23" s="438" t="s">
        <v>496</v>
      </c>
      <c r="AX23" s="439" t="s">
        <v>496</v>
      </c>
    </row>
    <row r="24" spans="1:2 49:50" ht="21" customHeight="1">
      <c r="A24" s="5" t="s">
        <v>106</v>
      </c>
      <c r="B24" s="42">
        <v>2022</v>
      </c>
      <c r="AW24" s="438" t="s">
        <v>497</v>
      </c>
      <c r="AX24" s="439" t="s">
        <v>497</v>
      </c>
    </row>
    <row r="25" spans="1:2 49:50" ht="11.25">
      <c r="A25" s="5" t="s">
        <v>107</v>
      </c>
      <c r="B25" s="42">
        <v>2023</v>
      </c>
      <c r="AW25" s="438" t="s">
        <v>498</v>
      </c>
      <c r="AX25" s="439" t="s">
        <v>498</v>
      </c>
    </row>
    <row r="26" spans="1:2 50:50" ht="11.25">
      <c r="A26" s="5" t="s">
        <v>108</v>
      </c>
      <c r="B26" s="42">
        <v>2024</v>
      </c>
      <c r="AX26" s="439" t="s">
        <v>499</v>
      </c>
    </row>
    <row r="27" spans="1:2 50:50" ht="11.25">
      <c r="A27" s="5" t="s">
        <v>109</v>
      </c>
      <c r="B27" s="42">
        <v>2025</v>
      </c>
      <c r="AX27" s="439" t="s">
        <v>500</v>
      </c>
    </row>
    <row r="28" spans="1:8 50:50" ht="11.25">
      <c r="A28" s="5" t="s">
        <v>110</v>
      </c>
      <c r="D28" s="311"/>
      <c r="E28" s="312"/>
      <c r="F28" s="312"/>
      <c r="H28" s="313" t="s">
        <v>388</v>
      </c>
      <c r="AX28" s="439" t="s">
        <v>501</v>
      </c>
    </row>
    <row r="29" spans="1:8 50:50" ht="11.25">
      <c r="A29" s="5" t="s">
        <v>111</v>
      </c>
      <c r="D29" s="314" t="s">
        <v>389</v>
      </c>
      <c r="E29" s="315" t="str">
        <f>IF(periodStart="","",periodStart)</f>
        <v>01.01.2024</v>
      </c>
      <c r="F29" s="315" t="str">
        <f>IF(periodEnd="","",periodEnd)</f>
        <v>31.12.2024</v>
      </c>
      <c r="H29" s="316" t="s">
        <v>1686</v>
      </c>
      <c r="AX29" s="439" t="s">
        <v>502</v>
      </c>
    </row>
    <row r="30" spans="1:6 50:50" ht="11.25">
      <c r="A30" s="5" t="s">
        <v>112</v>
      </c>
      <c r="D30" s="317"/>
      <c r="E30" s="318"/>
      <c r="F30" s="318"/>
      <c r="AX30" s="439" t="s">
        <v>503</v>
      </c>
    </row>
    <row r="31" spans="1:8 50:50" ht="12.75">
      <c r="A31" s="5" t="s">
        <v>113</v>
      </c>
      <c r="D31" s="311"/>
      <c r="E31" s="312"/>
      <c r="F31" s="312"/>
      <c r="H31" s="319"/>
      <c r="AX31" s="439" t="s">
        <v>504</v>
      </c>
    </row>
    <row r="32" spans="1:8 50:50" ht="11.25">
      <c r="A32" s="5" t="s">
        <v>114</v>
      </c>
      <c r="D32" s="314" t="s">
        <v>390</v>
      </c>
      <c r="E32" s="320"/>
      <c r="F32" s="320"/>
      <c r="H32" s="321" t="s">
        <v>391</v>
      </c>
      <c r="AX32" s="439" t="s">
        <v>505</v>
      </c>
    </row>
    <row r="33" spans="1:1 50:50" ht="11.25">
      <c r="A33" s="5" t="s">
        <v>115</v>
      </c>
      <c r="AX33" s="439" t="s">
        <v>506</v>
      </c>
    </row>
    <row r="34" spans="1:1 50:50" ht="11.25">
      <c r="A34" s="5" t="s">
        <v>116</v>
      </c>
      <c r="AX34" s="439" t="s">
        <v>507</v>
      </c>
    </row>
    <row r="35" spans="1:1 50:50" ht="11.25">
      <c r="A35" s="5" t="s">
        <v>117</v>
      </c>
      <c r="AX35" s="439" t="s">
        <v>508</v>
      </c>
    </row>
    <row r="36" spans="1:1 50:50" ht="11.25">
      <c r="A36" s="5" t="s">
        <v>81</v>
      </c>
      <c r="AX36" s="439" t="s">
        <v>509</v>
      </c>
    </row>
    <row r="37" spans="1:1 50:50" ht="11.25">
      <c r="A37" s="5" t="s">
        <v>82</v>
      </c>
      <c r="AX37" s="439" t="s">
        <v>510</v>
      </c>
    </row>
    <row r="38" spans="1:1 50:50" ht="11.25">
      <c r="A38" s="5" t="s">
        <v>83</v>
      </c>
      <c r="AX38" s="439" t="s">
        <v>511</v>
      </c>
    </row>
    <row r="39" spans="1:1 50:50" ht="11.25">
      <c r="A39" s="5" t="s">
        <v>84</v>
      </c>
      <c r="AX39" s="439" t="s">
        <v>459</v>
      </c>
    </row>
    <row r="40" spans="1:1 50:50" ht="11.25">
      <c r="A40" s="5" t="s">
        <v>85</v>
      </c>
      <c r="AX40" s="439" t="s">
        <v>460</v>
      </c>
    </row>
    <row r="41" spans="1:1 50:50" ht="11.25">
      <c r="A41" s="5" t="s">
        <v>86</v>
      </c>
      <c r="AX41" s="439" t="s">
        <v>461</v>
      </c>
    </row>
    <row r="42" spans="1:1 50:50" ht="11.25">
      <c r="A42" s="5" t="s">
        <v>118</v>
      </c>
      <c r="AX42" s="439" t="s">
        <v>462</v>
      </c>
    </row>
    <row r="43" spans="1:1 50:50" ht="11.25">
      <c r="A43" s="5" t="s">
        <v>119</v>
      </c>
      <c r="AX43" s="439" t="s">
        <v>463</v>
      </c>
    </row>
    <row r="44" spans="1:1 50:50" ht="11.25">
      <c r="A44" s="5" t="s">
        <v>120</v>
      </c>
      <c r="AX44" s="439" t="s">
        <v>464</v>
      </c>
    </row>
    <row r="45" spans="1:1 50:50" ht="11.25">
      <c r="A45" s="5" t="s">
        <v>121</v>
      </c>
      <c r="AX45" s="439" t="s">
        <v>465</v>
      </c>
    </row>
    <row r="46" spans="1:1 50:50" ht="11.25">
      <c r="A46" s="5" t="s">
        <v>122</v>
      </c>
      <c r="AX46" s="439" t="s">
        <v>466</v>
      </c>
    </row>
    <row r="47" spans="1:1 50:50" ht="11.25">
      <c r="A47" s="5" t="s">
        <v>143</v>
      </c>
      <c r="AX47" s="439" t="s">
        <v>467</v>
      </c>
    </row>
    <row r="48" spans="1:1 50:50" ht="11.25">
      <c r="A48" s="5" t="s">
        <v>144</v>
      </c>
      <c r="AX48" s="439" t="s">
        <v>468</v>
      </c>
    </row>
    <row r="49" spans="1:1 50:50" ht="11.25">
      <c r="A49" s="5" t="s">
        <v>145</v>
      </c>
      <c r="AX49" s="439" t="s">
        <v>469</v>
      </c>
    </row>
    <row r="50" spans="1:1 50:50" ht="11.25">
      <c r="A50" s="5" t="s">
        <v>123</v>
      </c>
      <c r="AX50" s="439" t="s">
        <v>470</v>
      </c>
    </row>
    <row r="51" spans="1:1 50:50" ht="11.25">
      <c r="A51" s="5" t="s">
        <v>124</v>
      </c>
      <c r="AX51" s="439" t="s">
        <v>471</v>
      </c>
    </row>
    <row r="52" spans="1:1 50:50" ht="11.25">
      <c r="A52" s="5" t="s">
        <v>125</v>
      </c>
      <c r="AX52" s="439" t="s">
        <v>472</v>
      </c>
    </row>
    <row r="53" spans="1:1 50:50" ht="11.25">
      <c r="A53" s="5" t="s">
        <v>126</v>
      </c>
      <c r="AX53" s="439" t="s">
        <v>473</v>
      </c>
    </row>
    <row r="54" spans="1:1 50:50" ht="11.25">
      <c r="A54" s="5" t="s">
        <v>127</v>
      </c>
      <c r="AX54" s="439" t="s">
        <v>474</v>
      </c>
    </row>
    <row r="55" spans="1:1 50:50" ht="11.25">
      <c r="A55" s="5" t="s">
        <v>128</v>
      </c>
      <c r="AX55" s="439" t="s">
        <v>475</v>
      </c>
    </row>
    <row r="56" spans="1:1 50:50" ht="11.25">
      <c r="A56" s="5" t="s">
        <v>129</v>
      </c>
      <c r="AX56" s="439" t="s">
        <v>476</v>
      </c>
    </row>
    <row r="57" spans="1:1 50:50" ht="11.25">
      <c r="A57" s="5" t="s">
        <v>366</v>
      </c>
      <c r="AX57" s="439" t="s">
        <v>477</v>
      </c>
    </row>
    <row r="58" spans="1:1 50:50" ht="11.25">
      <c r="A58" s="5" t="s">
        <v>130</v>
      </c>
      <c r="AX58" s="439" t="s">
        <v>478</v>
      </c>
    </row>
    <row r="59" spans="1:1 50:50" ht="11.25">
      <c r="A59" s="5" t="s">
        <v>131</v>
      </c>
      <c r="AX59" s="439" t="s">
        <v>479</v>
      </c>
    </row>
    <row r="60" spans="1:1 50:50" ht="11.25">
      <c r="A60" s="5" t="s">
        <v>132</v>
      </c>
      <c r="AX60" s="439" t="s">
        <v>480</v>
      </c>
    </row>
    <row r="61" spans="1:1 50:50" ht="11.25">
      <c r="A61" s="5" t="s">
        <v>133</v>
      </c>
      <c r="AX61" s="439" t="s">
        <v>481</v>
      </c>
    </row>
    <row r="62" spans="1:1" ht="11.25">
      <c r="A62" s="5" t="s">
        <v>77</v>
      </c>
    </row>
    <row r="63" spans="1:1" ht="11.25">
      <c r="A63" s="5" t="s">
        <v>134</v>
      </c>
    </row>
    <row r="64" spans="1:1" ht="11.25">
      <c r="A64" s="5" t="s">
        <v>135</v>
      </c>
    </row>
    <row r="65" spans="1:1" ht="11.25">
      <c r="A65" s="5" t="s">
        <v>136</v>
      </c>
    </row>
    <row r="66" spans="1:1" ht="11.25">
      <c r="A66" s="5" t="s">
        <v>137</v>
      </c>
    </row>
    <row r="67" spans="1:1" ht="11.25">
      <c r="A67" s="5" t="s">
        <v>138</v>
      </c>
    </row>
    <row r="68" spans="1:1" ht="11.25">
      <c r="A68" s="5" t="s">
        <v>139</v>
      </c>
    </row>
    <row r="69" spans="1:1" ht="11.25">
      <c r="A69" s="5" t="s">
        <v>140</v>
      </c>
    </row>
    <row r="70" spans="1:1" ht="11.25">
      <c r="A70" s="5" t="s">
        <v>141</v>
      </c>
    </row>
    <row r="71" spans="1:1" ht="11.25">
      <c r="A71" s="5" t="s">
        <v>142</v>
      </c>
    </row>
    <row r="72" spans="1:1" ht="11.25">
      <c r="A72" s="5" t="s">
        <v>146</v>
      </c>
    </row>
    <row r="73" spans="1:1" ht="11.25">
      <c r="A73" s="5" t="s">
        <v>147</v>
      </c>
    </row>
    <row r="74" spans="1:1" ht="11.25">
      <c r="A74" s="5" t="s">
        <v>148</v>
      </c>
    </row>
    <row r="75" spans="1:1" ht="11.25">
      <c r="A75" s="5" t="s">
        <v>149</v>
      </c>
    </row>
    <row r="76" spans="1:1" ht="11.25">
      <c r="A76" s="5" t="s">
        <v>150</v>
      </c>
    </row>
    <row r="77" spans="1:1" ht="11.25">
      <c r="A77" s="5" t="s">
        <v>151</v>
      </c>
    </row>
    <row r="78" spans="1:1" ht="11.25">
      <c r="A78" s="5" t="s">
        <v>152</v>
      </c>
    </row>
    <row r="79" spans="1:1" ht="11.25">
      <c r="A79" s="5" t="s">
        <v>80</v>
      </c>
    </row>
    <row r="80" spans="1:1" ht="11.25">
      <c r="A80" s="5" t="s">
        <v>153</v>
      </c>
    </row>
    <row r="81" spans="1:1" ht="11.25">
      <c r="A81" s="5" t="s">
        <v>154</v>
      </c>
    </row>
    <row r="82" spans="1:1" ht="11.25">
      <c r="A82" s="5" t="s">
        <v>155</v>
      </c>
    </row>
    <row r="83" spans="1:1" ht="11.25">
      <c r="A83" s="5" t="s">
        <v>43</v>
      </c>
    </row>
    <row r="84" spans="1:1" ht="11.25">
      <c r="A84" s="5" t="s">
        <v>44</v>
      </c>
    </row>
    <row r="85" spans="1:1" ht="11.25">
      <c r="A85" s="5" t="s">
        <v>45</v>
      </c>
    </row>
    <row r="86" spans="1:1" ht="11.25">
      <c r="A86" s="5" t="s">
        <v>46</v>
      </c>
    </row>
    <row r="87" spans="1:1" ht="11.25">
      <c r="A87" s="5" t="s">
        <v>47</v>
      </c>
    </row>
  </sheetData>
  <sheetProtection formatColumns="0" formatRows="0"/>
  <mergeCells count="1">
    <mergeCell ref="AZ1:BA1"/>
  </mergeCells>
  <pageMargins left="0.75" right="0.75" top="1" bottom="1" header="0.5" footer="0.5"/>
  <pageSetup orientation="portrait" paperSize="9" r:id="rId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2ae3de-4316-475a-9128-fdce7d60ea7d}">
  <sheetPr codeName="modListTemp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e7f95a-b728-402c-8f23-961eac97d6ca}">
  <sheetPr codeName="modCheckCyan">
    <tabColor indexed="47"/>
  </sheetPr>
  <dimension ref="A1:A85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769" t="e">
        <f>IF(#REF!="",1,0)</f>
        <v>#REF!</v>
      </c>
    </row>
    <row r="2" spans="1:1" ht="11.25">
      <c r="A2" s="769" t="e">
        <f>IF(#REF!="",1,0)</f>
        <v>#REF!</v>
      </c>
    </row>
    <row r="3" spans="1:1" ht="11.25">
      <c r="A3" s="769" t="e">
        <f>IF(#REF!="",1,0)</f>
        <v>#REF!</v>
      </c>
    </row>
    <row r="4" spans="1:1" ht="11.25">
      <c r="A4" s="769" t="e">
        <f>IF(#REF!="",1,0)</f>
        <v>#REF!</v>
      </c>
    </row>
    <row r="5" spans="1:1" ht="11.25">
      <c r="A5" s="769" t="e">
        <f>IF(#REF!="",1,0)</f>
        <v>#REF!</v>
      </c>
    </row>
    <row r="6" spans="1:1" ht="11.25">
      <c r="A6" s="769" t="e">
        <f>IF(#REF!="",1,0)</f>
        <v>#REF!</v>
      </c>
    </row>
    <row r="7" spans="1:1" ht="11.25">
      <c r="A7" s="769" t="e">
        <f>IF(#REF!="",1,0)</f>
        <v>#REF!</v>
      </c>
    </row>
    <row r="8" spans="1:1" ht="11.25">
      <c r="A8" s="769" t="e">
        <f>IF(#REF!="",1,0)</f>
        <v>#REF!</v>
      </c>
    </row>
    <row r="9" spans="1:1" ht="11.25">
      <c r="A9" s="769">
        <f>IF('Форма 1.11.1'!$J$15="",1,0)</f>
        <v>0</v>
      </c>
    </row>
    <row r="10" spans="1:1" ht="11.25">
      <c r="A10" s="769">
        <f>IF('Форма 1.11.1'!$H$17="",1,0)</f>
        <v>0</v>
      </c>
    </row>
    <row r="11" spans="1:1" ht="11.25">
      <c r="A11" s="769">
        <f>IF('Форма 1.11.1'!$I$17="",1,0)</f>
        <v>0</v>
      </c>
    </row>
    <row r="12" spans="1:1" ht="11.25">
      <c r="A12" s="769">
        <f>IF('Форма 1.11.1'!$J$17="",1,0)</f>
        <v>0</v>
      </c>
    </row>
    <row r="13" spans="1:1" ht="11.25">
      <c r="A13" s="769">
        <f>IF('Форма 1.11.1'!$H$22="",1,0)</f>
        <v>0</v>
      </c>
    </row>
    <row r="14" spans="1:1" ht="11.25">
      <c r="A14" s="769">
        <f>IF('Форма 1.11.1'!$I$22="",1,0)</f>
        <v>0</v>
      </c>
    </row>
    <row r="15" spans="1:1" ht="11.25">
      <c r="A15" s="769">
        <f>IF('Форма 1.11.1'!$J$22="",1,0)</f>
        <v>0</v>
      </c>
    </row>
    <row r="16" spans="1:1" ht="11.25">
      <c r="A16" s="769">
        <f>IF('Форма 1.11.1'!$H$25="",1,0)</f>
        <v>0</v>
      </c>
    </row>
    <row r="17" spans="1:1" ht="11.25">
      <c r="A17" s="769">
        <f>IF('Форма 1.11.1'!$I$25="",1,0)</f>
        <v>0</v>
      </c>
    </row>
    <row r="18" spans="1:1" ht="11.25">
      <c r="A18" s="769">
        <f>IF('Форма 1.11.1'!$J$25="",1,0)</f>
        <v>0</v>
      </c>
    </row>
    <row r="19" spans="1:1" ht="11.25">
      <c r="A19" s="769">
        <f>IF('Форма 1.11.1'!$H$28="",1,0)</f>
        <v>0</v>
      </c>
    </row>
    <row r="20" spans="1:1" ht="11.25">
      <c r="A20" s="769">
        <f>IF('Форма 1.11.1'!$I$28="",1,0)</f>
        <v>0</v>
      </c>
    </row>
    <row r="21" spans="1:1" ht="11.25">
      <c r="A21" s="769">
        <f>IF('Форма 1.11.1'!$J$28="",1,0)</f>
        <v>0</v>
      </c>
    </row>
    <row r="22" spans="1:1" ht="11.25">
      <c r="A22" s="769">
        <f>IF('Форма 1.11.1'!$H$31="",1,0)</f>
        <v>0</v>
      </c>
    </row>
    <row r="23" spans="1:1" ht="11.25">
      <c r="A23" s="769">
        <f>IF('Форма 1.11.1'!$I$31="",1,0)</f>
        <v>0</v>
      </c>
    </row>
    <row r="24" spans="1:1" ht="11.25">
      <c r="A24" s="769">
        <f>IF('Форма 1.11.1'!$J$31="",1,0)</f>
        <v>0</v>
      </c>
    </row>
    <row r="25" spans="1:1" ht="11.25">
      <c r="A25" s="769">
        <f>IF('Форма 1.11.2 | Т-транс'!$O$22="",1,0)</f>
        <v>1</v>
      </c>
    </row>
    <row r="26" spans="1:1" ht="11.25">
      <c r="A26" s="769">
        <f>IF('Форма 1.11.2 | Т-транс'!$R$23="",1,0)</f>
        <v>1</v>
      </c>
    </row>
    <row r="27" spans="1:1" ht="11.25">
      <c r="A27" s="769">
        <f>IF('Форма 1.11.2 | Т-транс'!$T$23="",1,0)</f>
        <v>1</v>
      </c>
    </row>
    <row r="28" spans="1:1" ht="11.25">
      <c r="A28" s="769">
        <f>IF('Форма 1.11.2 | Т-транс'!$S$23="",1,0)</f>
        <v>0</v>
      </c>
    </row>
    <row r="29" spans="1:1" ht="11.25">
      <c r="A29" s="769">
        <f>IF('Форма 1.11.2 | Т-транс'!$U$23="",1,0)</f>
        <v>0</v>
      </c>
    </row>
    <row r="30" spans="1:1" ht="11.25">
      <c r="A30" s="769">
        <f>IF('Форма 1.11.2 | Т-гор.вода'!$O$22="",1,0)</f>
        <v>0</v>
      </c>
    </row>
    <row r="31" spans="1:1" ht="11.25">
      <c r="A31" s="769">
        <f>IF('Форма 1.11.2 | Т-гор.вода'!$Y$23="",1,0)</f>
        <v>0</v>
      </c>
    </row>
    <row r="32" spans="1:1" ht="11.25">
      <c r="A32" s="769">
        <f>IF('Форма 1.11.2 | Т-гор.вода'!$AA$23="",1,0)</f>
        <v>0</v>
      </c>
    </row>
    <row r="33" spans="1:1" ht="11.25">
      <c r="A33" s="769">
        <f>IF('Форма 1.11.2 | Т-гор.вода'!$Z$23="",1,0)</f>
        <v>0</v>
      </c>
    </row>
    <row r="34" spans="1:1" ht="11.25">
      <c r="A34" s="769">
        <f>IF('Форма 1.11.2 | Т-гор.вода'!$AB$23="",1,0)</f>
        <v>0</v>
      </c>
    </row>
    <row r="35" spans="1:1" ht="11.25">
      <c r="A35" s="769">
        <f>IF('Форма 1.11.3 | Т-подкл(инд)'!$M$22="",1,0)</f>
        <v>1</v>
      </c>
    </row>
    <row r="36" spans="1:1" ht="11.25">
      <c r="A36" s="769">
        <f>IF('Форма 1.11.3 | Т-подкл(инд)'!$Q$22="",1,0)</f>
        <v>1</v>
      </c>
    </row>
    <row r="37" spans="1:1" ht="11.25">
      <c r="A37" s="769">
        <f>IF('Форма 1.11.3 | Т-подкл(инд)'!$AD$22="",1,0)</f>
        <v>1</v>
      </c>
    </row>
    <row r="38" spans="1:1" ht="11.25">
      <c r="A38" s="769">
        <f>IF('Форма 1.11.3 | Т-подкл(инд)'!$AE$22="",1,0)</f>
        <v>1</v>
      </c>
    </row>
    <row r="39" spans="1:1" ht="11.25">
      <c r="A39" s="769">
        <f>IF('Форма 1.11.3 | Т-подкл(инд)'!$AF$22="",1,0)</f>
        <v>1</v>
      </c>
    </row>
    <row r="40" spans="1:1" ht="11.25">
      <c r="A40" s="769">
        <f>IF('Форма 1.11.3 | Т-подкл(инд)'!$AG$22="",1,0)</f>
        <v>1</v>
      </c>
    </row>
    <row r="41" spans="1:1" ht="11.25">
      <c r="A41" s="769">
        <f>IF('Форма 1.11.3 | Т-подкл(инд)'!$AH$22="",1,0)</f>
        <v>1</v>
      </c>
    </row>
    <row r="42" spans="1:1" ht="11.25">
      <c r="A42" s="769">
        <f>IF('Форма 1.11.3 | Т-подкл(инд)'!$AJ$22="",1,0)</f>
        <v>1</v>
      </c>
    </row>
    <row r="43" spans="1:1" ht="11.25">
      <c r="A43" s="769">
        <f>IF('Форма 1.11.3 | Т-подкл(инд)'!$N$22="",1,0)</f>
        <v>0</v>
      </c>
    </row>
    <row r="44" spans="1:1" ht="11.25">
      <c r="A44" s="769">
        <f>IF('Форма 1.11.3 | Т-подкл(инд)'!$R$22="",1,0)</f>
        <v>0</v>
      </c>
    </row>
    <row r="45" spans="1:1" ht="11.25">
      <c r="A45" s="769">
        <f>IF('Форма 1.11.3 | Т-подкл(инд)'!$V$22="",1,0)</f>
        <v>0</v>
      </c>
    </row>
    <row r="46" spans="1:1" ht="11.25">
      <c r="A46" s="769">
        <f>IF('Форма 1.11.3 | Т-подкл(инд)'!$Z$22="",1,0)</f>
        <v>0</v>
      </c>
    </row>
    <row r="47" spans="1:1" ht="11.25">
      <c r="A47" s="769">
        <f>IF('Форма 1.11.3 | Т-подкл(инд)'!$AI$22="",1,0)</f>
        <v>0</v>
      </c>
    </row>
    <row r="48" spans="1:1" ht="11.25">
      <c r="A48" s="769">
        <f>IF('Форма 1.11.3 | Т-подкл(инд)'!$AK$22="",1,0)</f>
        <v>0</v>
      </c>
    </row>
    <row r="49" spans="1:1" ht="11.25">
      <c r="A49" s="769">
        <f>IF('Форма 1.11.3 | Т-подкл'!$P$22="",1,0)</f>
        <v>1</v>
      </c>
    </row>
    <row r="50" spans="1:1" ht="11.25">
      <c r="A50" s="769">
        <f>IF('Форма 1.11.3 | Т-подкл'!$AC$22="",1,0)</f>
        <v>1</v>
      </c>
    </row>
    <row r="51" spans="1:1" ht="11.25">
      <c r="A51" s="769">
        <f>IF('Форма 1.11.3 | Т-подкл'!$AD$22="",1,0)</f>
        <v>1</v>
      </c>
    </row>
    <row r="52" spans="1:1" ht="11.25">
      <c r="A52" s="769">
        <f>IF('Форма 1.11.3 | Т-подкл'!$AE$22="",1,0)</f>
        <v>1</v>
      </c>
    </row>
    <row r="53" spans="1:1" ht="11.25">
      <c r="A53" s="769">
        <f>IF('Форма 1.11.3 | Т-подкл'!$AF$22="",1,0)</f>
        <v>1</v>
      </c>
    </row>
    <row r="54" spans="1:1" ht="11.25">
      <c r="A54" s="769">
        <f>IF('Форма 1.11.3 | Т-подкл'!$AG$22="",1,0)</f>
        <v>1</v>
      </c>
    </row>
    <row r="55" spans="1:1" ht="11.25">
      <c r="A55" s="769">
        <f>IF('Форма 1.11.3 | Т-подкл'!$AI$22="",1,0)</f>
        <v>1</v>
      </c>
    </row>
    <row r="56" spans="1:1" ht="11.25">
      <c r="A56" s="769">
        <f>IF('Форма 1.11.3 | Т-подкл'!$Q$22="",1,0)</f>
        <v>0</v>
      </c>
    </row>
    <row r="57" spans="1:1" ht="11.25">
      <c r="A57" s="769">
        <f>IF('Форма 1.11.3 | Т-подкл'!$U$22="",1,0)</f>
        <v>0</v>
      </c>
    </row>
    <row r="58" spans="1:1" ht="11.25">
      <c r="A58" s="769">
        <f>IF('Форма 1.11.3 | Т-подкл'!$Y$22="",1,0)</f>
        <v>0</v>
      </c>
    </row>
    <row r="59" spans="1:1" ht="11.25">
      <c r="A59" s="769">
        <f>IF('Форма 1.11.3 | Т-подкл'!$AH$22="",1,0)</f>
        <v>0</v>
      </c>
    </row>
    <row r="60" spans="1:1" ht="11.25">
      <c r="A60" s="769">
        <f>IF('Форма 1.11.3 | Т-подкл'!$AJ$22="",1,0)</f>
        <v>0</v>
      </c>
    </row>
    <row r="61" spans="1:1" ht="11.25">
      <c r="A61" s="769">
        <f>IF('Форма 1.0.2'!$E$12="",1,0)</f>
        <v>1</v>
      </c>
    </row>
    <row r="62" spans="1:1" ht="11.25">
      <c r="A62" s="769">
        <f>IF('Форма 1.0.2'!$F$12="",1,0)</f>
        <v>1</v>
      </c>
    </row>
    <row r="63" spans="1:1" ht="11.25">
      <c r="A63" s="769">
        <f>IF('Форма 1.0.2'!$G$12="",1,0)</f>
        <v>1</v>
      </c>
    </row>
    <row r="64" spans="1:1" ht="11.25">
      <c r="A64" s="769">
        <f>IF('Форма 1.0.2'!$H$12="",1,0)</f>
        <v>1</v>
      </c>
    </row>
    <row r="65" spans="1:1" ht="11.25">
      <c r="A65" s="769">
        <f>IF('Форма 1.0.2'!$I$12="",1,0)</f>
        <v>1</v>
      </c>
    </row>
    <row r="66" spans="1:1" ht="11.25">
      <c r="A66" s="769">
        <f>IF('Форма 1.0.2'!$J$12="",1,0)</f>
        <v>1</v>
      </c>
    </row>
    <row r="67" spans="1:1" ht="11.25">
      <c r="A67" s="769">
        <f>IF('Сведения об изменении'!$E$12="",1,0)</f>
        <v>1</v>
      </c>
    </row>
    <row r="68" spans="1:1" ht="11.25">
      <c r="A68" s="772" t="e">
        <f>IF(#REF!="",1,0)</f>
        <v>#REF!</v>
      </c>
    </row>
    <row r="69" spans="1:1" ht="11.25">
      <c r="A69" s="772">
        <f>IF('Перечень тарифов'!$E$21="",1,0)</f>
        <v>0</v>
      </c>
    </row>
    <row r="70" spans="1:1" ht="11.25">
      <c r="A70" s="772">
        <f>IF('Перечень тарифов'!$F$21="",1,0)</f>
        <v>0</v>
      </c>
    </row>
    <row r="71" spans="1:1" ht="11.25">
      <c r="A71" s="772">
        <f>IF('Перечень тарифов'!$G$21="",1,0)</f>
        <v>0</v>
      </c>
    </row>
    <row r="72" spans="1:1" ht="11.25">
      <c r="A72" s="772">
        <f>IF('Перечень тарифов'!$K$21="",1,0)</f>
        <v>0</v>
      </c>
    </row>
    <row r="73" spans="1:1" ht="11.25">
      <c r="A73" s="772">
        <f>IF('Перечень тарифов'!$O$21="",1,0)</f>
        <v>0</v>
      </c>
    </row>
    <row r="74" spans="1:1" ht="11.25">
      <c r="A74" s="772">
        <f>IF('Перечень тарифов'!$G$11="",1,0)</f>
        <v>0</v>
      </c>
    </row>
    <row r="75" spans="1:1" ht="11.25">
      <c r="A75" s="772">
        <f>IF('Форма 1.11.2 | Т-гор.вода'!$O$27="",1,0)</f>
        <v>0</v>
      </c>
    </row>
    <row r="76" spans="1:1" ht="11.25">
      <c r="A76" s="772">
        <f>IF('Форма 1.11.2 | Т-гор.вода'!$Y$28="",1,0)</f>
        <v>0</v>
      </c>
    </row>
    <row r="77" spans="1:1" ht="11.25">
      <c r="A77" s="772">
        <f>IF('Форма 1.11.2 | Т-гор.вода'!$AA$28="",1,0)</f>
        <v>0</v>
      </c>
    </row>
    <row r="78" spans="1:1" ht="11.25">
      <c r="A78" s="772">
        <f>IF('Форма 1.11.2 | Т-гор.вода'!$Z$28="",1,0)</f>
        <v>0</v>
      </c>
    </row>
    <row r="79" spans="1:1" ht="11.25">
      <c r="A79" s="772">
        <f>IF('Форма 1.11.2 | Т-гор.вода'!$AB$28="",1,0)</f>
        <v>0</v>
      </c>
    </row>
    <row r="80" spans="1:1" ht="11.25">
      <c r="A80" s="772">
        <f>IF('Форма 1.11.2 | Т-гор.вода'!$Q$23="",1,0)</f>
        <v>0</v>
      </c>
    </row>
    <row r="81" spans="1:1" ht="11.25">
      <c r="A81" s="772">
        <f>IF('Форма 1.11.2 | Т-гор.вода'!$R$23="",1,0)</f>
        <v>0</v>
      </c>
    </row>
    <row r="82" spans="1:1" ht="11.25">
      <c r="A82" s="772">
        <f>IF('Форма 1.11.2 | Т-гор.вода'!$P$23="",1,0)</f>
        <v>0</v>
      </c>
    </row>
    <row r="83" spans="1:1" ht="11.25">
      <c r="A83" s="772">
        <f>IF('Форма 1.11.2 | Т-гор.вода'!$Q$28="",1,0)</f>
        <v>0</v>
      </c>
    </row>
    <row r="84" spans="1:1" ht="11.25">
      <c r="A84" s="772">
        <f>IF('Форма 1.11.2 | Т-гор.вода'!$R$28="",1,0)</f>
        <v>0</v>
      </c>
    </row>
    <row r="85" spans="1:1" ht="11.25">
      <c r="A85" s="772">
        <f>IF('Форма 1.11.2 | Т-гор.вода'!$P$28="",1,0)</f>
        <v>0</v>
      </c>
    </row>
  </sheetData>
  <sheetProtection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8c2298-b6ac-4180-87d4-00a4b9e8f531}">
  <sheetPr codeName="REESTR_LINK">
    <tabColor indexed="47"/>
  </sheetPr>
  <dimension ref="A1:C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72"/>
  </cols>
  <sheetData>
    <row r="1" spans="1:3" ht="11.25">
      <c r="A1" s="772" t="s">
        <v>451</v>
      </c>
      <c r="B1" s="772" t="s">
        <v>452</v>
      </c>
      <c r="C1" s="772" t="s">
        <v>59</v>
      </c>
    </row>
    <row r="2" spans="1:3" ht="11.25">
      <c r="A2" s="772">
        <v>4189678</v>
      </c>
      <c r="B2" s="772" t="s">
        <v>865</v>
      </c>
      <c r="C2" s="772" t="s">
        <v>866</v>
      </c>
    </row>
    <row r="3" spans="1:3" ht="11.25">
      <c r="A3" s="772">
        <v>4190415</v>
      </c>
      <c r="B3" s="772" t="s">
        <v>867</v>
      </c>
      <c r="C3" s="772" t="s">
        <v>866</v>
      </c>
    </row>
  </sheetData>
  <sheetProtection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f37c2e-dfde-48ef-8863-eb3da101fdd8}">
  <sheetPr codeName="REESTR_DS">
    <tabColor rgb="FFFFCC99"/>
  </sheetPr>
  <dimension ref="B3:B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301"/>
    <col min="2" max="2" width="66" style="301" customWidth="1"/>
    <col min="3" max="16384" width="9.14285714285714" style="301"/>
  </cols>
  <sheetData>
    <row r="3" spans="2:2" ht="22.5">
      <c r="B3" s="393" t="s">
        <v>1696</v>
      </c>
    </row>
    <row r="4" spans="2:2" ht="11.25">
      <c r="B4" s="393" t="s">
        <v>455</v>
      </c>
    </row>
    <row r="5" spans="2:2" ht="11.25">
      <c r="B5" s="393" t="s">
        <v>456</v>
      </c>
    </row>
    <row r="6" spans="2:2" ht="11.25">
      <c r="B6" s="393" t="s">
        <v>457</v>
      </c>
    </row>
  </sheetData>
  <sheetProtection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98d095-12ac-48e6-8613-a34daed4fd42}">
  <sheetPr codeName="modHTTP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23da87-38ab-440f-b5b7-b8d4fe9ca832}">
  <sheetPr codeName="modfrmRezim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331"/>
    <col min="2" max="16384" width="9.14285714285714" style="210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810cbb-d214-4543-b515-be08381dcb1d}">
  <sheetPr codeName="modSheetMain">
    <tabColor rgb="FFFFCC99"/>
  </sheetPr>
  <dimension ref="A1:E8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38.4285714285714" style="294" customWidth="1"/>
    <col min="2" max="16384" width="9.14285714285714" style="294"/>
  </cols>
  <sheetData>
    <row r="1" spans="1:5" ht="15">
      <c r="A1" s="295" t="s">
        <v>380</v>
      </c>
      <c r="B1" s="295" t="s">
        <v>381</v>
      </c>
      <c r="C1" s="295"/>
      <c r="D1" s="295"/>
      <c r="E1" s="295"/>
    </row>
    <row r="2" spans="1:5" ht="15">
      <c r="A2" s="295"/>
      <c r="B2" s="295"/>
      <c r="C2" s="295"/>
      <c r="D2" s="295"/>
      <c r="E2" s="295"/>
    </row>
    <row r="3" spans="1:5" ht="15">
      <c r="A3" s="295"/>
      <c r="B3" s="295"/>
      <c r="C3" s="295"/>
      <c r="D3" s="295"/>
      <c r="E3" s="295"/>
    </row>
    <row r="4" spans="1:5" ht="15">
      <c r="A4" s="295"/>
      <c r="B4" s="295"/>
      <c r="C4" s="295"/>
      <c r="D4" s="295"/>
      <c r="E4" s="295"/>
    </row>
    <row r="5" spans="1:5" ht="15">
      <c r="A5" s="295"/>
      <c r="B5" s="295"/>
      <c r="C5" s="295"/>
      <c r="D5" s="295"/>
      <c r="E5" s="295"/>
    </row>
    <row r="6" spans="1:5" ht="15">
      <c r="A6" s="295"/>
      <c r="B6" s="295"/>
      <c r="C6" s="295"/>
      <c r="D6" s="295"/>
      <c r="E6" s="295"/>
    </row>
    <row r="7" spans="1:5" ht="15">
      <c r="A7" s="295"/>
      <c r="B7" s="295"/>
      <c r="C7" s="295"/>
      <c r="D7" s="295"/>
      <c r="E7" s="295"/>
    </row>
    <row r="8" spans="1:5" ht="15">
      <c r="A8" s="295"/>
      <c r="B8" s="295"/>
      <c r="C8" s="295"/>
      <c r="D8" s="295"/>
      <c r="E8" s="295"/>
    </row>
  </sheetData>
  <sheetProtection formatColumns="0" formatRow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36cc19-c7d9-4f00-88a9-8c9b5ddce0a6}">
  <sheetPr codeName="REESTR_VT">
    <tabColor indexed="47"/>
  </sheetPr>
  <dimension ref="A1:B5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772"/>
    <col min="2" max="2" width="65.2857142857143" style="772" customWidth="1"/>
    <col min="3" max="3" width="41" style="772" customWidth="1"/>
    <col min="4" max="16384" width="9.14285714285714" style="772"/>
  </cols>
  <sheetData>
    <row r="1" spans="1:2" ht="11.25">
      <c r="A1" s="772" t="s">
        <v>295</v>
      </c>
      <c r="B1" s="772" t="s">
        <v>296</v>
      </c>
    </row>
    <row r="2" spans="1:2" ht="11.25">
      <c r="A2" s="772">
        <v>4213767</v>
      </c>
      <c r="B2" s="772" t="s">
        <v>533</v>
      </c>
    </row>
    <row r="3" spans="1:2" ht="11.25">
      <c r="A3" s="772">
        <v>4213768</v>
      </c>
      <c r="B3" s="772" t="s">
        <v>532</v>
      </c>
    </row>
    <row r="4" spans="1:2" ht="11.25">
      <c r="A4" s="772">
        <v>4213769</v>
      </c>
      <c r="B4" s="772" t="s">
        <v>535</v>
      </c>
    </row>
    <row r="5" spans="1:2" ht="11.25">
      <c r="A5" s="772">
        <v>4213770</v>
      </c>
      <c r="B5" s="772" t="s">
        <v>534</v>
      </c>
    </row>
  </sheetData>
  <sheetProtection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a38a19-4019-488e-949f-ece458db8272}">
  <sheetPr codeName="REESTR_VED">
    <tabColor indexed="47"/>
  </sheetPr>
  <dimension ref="A1:B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772"/>
    <col min="2" max="2" width="65.2857142857143" style="772" customWidth="1"/>
    <col min="3" max="3" width="41" style="772" customWidth="1"/>
    <col min="4" max="16384" width="9.14285714285714" style="772"/>
  </cols>
  <sheetData>
    <row r="1" spans="1:2" ht="11.25">
      <c r="A1" s="772" t="s">
        <v>295</v>
      </c>
      <c r="B1" s="772" t="s">
        <v>297</v>
      </c>
    </row>
    <row r="2" spans="1:2" ht="11.25">
      <c r="A2" s="772">
        <v>4189706</v>
      </c>
      <c r="B2" s="772" t="s">
        <v>665</v>
      </c>
    </row>
    <row r="3" spans="1:2" ht="11.25">
      <c r="A3" s="772">
        <v>4189705</v>
      </c>
      <c r="B3" s="772" t="s">
        <v>666</v>
      </c>
    </row>
    <row r="4" spans="1:2" ht="11.25">
      <c r="A4" s="772">
        <v>4189707</v>
      </c>
      <c r="B4" s="772" t="s">
        <v>667</v>
      </c>
    </row>
  </sheetData>
  <sheetProtection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0e46d8-71a6-4ef8-99b7-25b7468ca143}">
  <sheetPr codeName="modfrmReestrObj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200"/>
  </cols>
  <sheetData>
    <row r="1" spans="1:1" ht="12.75">
      <c r="A1" s="51"/>
    </row>
  </sheetData>
  <sheetProtection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49b55e-2d99-4d2f-8a4b-5012f429a9da}">
  <sheetPr codeName="AllSheetsInThisWorkbook">
    <tabColor indexed="47"/>
  </sheetPr>
  <dimension ref="A1:B215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6.2857142857143" style="2" customWidth="1"/>
    <col min="2" max="2" width="21.1428571428571" style="2" customWidth="1"/>
    <col min="3" max="16384" width="9.14285714285714" style="1"/>
  </cols>
  <sheetData>
    <row r="1" spans="1:2" ht="11.25">
      <c r="A1" s="3" t="s">
        <v>54</v>
      </c>
      <c r="B1" s="3" t="s">
        <v>55</v>
      </c>
    </row>
    <row r="2" spans="1:2" ht="11.25">
      <c r="A2" t="s">
        <v>598</v>
      </c>
      <c r="B2" t="s">
        <v>647</v>
      </c>
    </row>
    <row r="3" spans="1:2" ht="11.25">
      <c r="A3" t="s">
        <v>599</v>
      </c>
      <c r="B3" t="s">
        <v>639</v>
      </c>
    </row>
    <row r="4" spans="1:2" ht="11.25">
      <c r="A4" t="s">
        <v>600</v>
      </c>
      <c r="B4" t="s">
        <v>618</v>
      </c>
    </row>
    <row r="5" spans="1:2" ht="11.25">
      <c r="A5" t="s">
        <v>601</v>
      </c>
      <c r="B5" t="s">
        <v>619</v>
      </c>
    </row>
    <row r="6" spans="1:2" ht="11.25">
      <c r="A6" t="s">
        <v>602</v>
      </c>
      <c r="B6" t="s">
        <v>620</v>
      </c>
    </row>
    <row r="7" spans="1:2" ht="11.25">
      <c r="A7" t="s">
        <v>603</v>
      </c>
      <c r="B7" t="s">
        <v>621</v>
      </c>
    </row>
    <row r="8" spans="1:2" ht="11.25">
      <c r="A8" t="s">
        <v>604</v>
      </c>
      <c r="B8" t="s">
        <v>622</v>
      </c>
    </row>
    <row r="9" spans="1:2" ht="11.25">
      <c r="A9" t="s">
        <v>605</v>
      </c>
      <c r="B9" t="s">
        <v>623</v>
      </c>
    </row>
    <row r="10" spans="1:2" ht="11.25">
      <c r="A10" t="s">
        <v>606</v>
      </c>
      <c r="B10" t="s">
        <v>624</v>
      </c>
    </row>
    <row r="11" spans="1:2" ht="11.25">
      <c r="A11" t="s">
        <v>607</v>
      </c>
      <c r="B11" t="s">
        <v>625</v>
      </c>
    </row>
    <row r="12" spans="1:2" ht="11.25">
      <c r="A12" t="s">
        <v>608</v>
      </c>
      <c r="B12" t="s">
        <v>626</v>
      </c>
    </row>
    <row r="13" spans="1:2" ht="11.25">
      <c r="A13" t="s">
        <v>609</v>
      </c>
      <c r="B13" t="s">
        <v>627</v>
      </c>
    </row>
    <row r="14" spans="1:2" ht="11.25">
      <c r="A14" t="s">
        <v>610</v>
      </c>
      <c r="B14" t="s">
        <v>628</v>
      </c>
    </row>
    <row r="15" spans="1:2" ht="11.25">
      <c r="A15" t="s">
        <v>611</v>
      </c>
      <c r="B15" t="s">
        <v>629</v>
      </c>
    </row>
    <row r="16" spans="1:2" ht="11.25">
      <c r="A16" t="s">
        <v>612</v>
      </c>
      <c r="B16" t="s">
        <v>630</v>
      </c>
    </row>
    <row r="17" spans="1:2" ht="11.25">
      <c r="A17" t="s">
        <v>613</v>
      </c>
      <c r="B17" t="s">
        <v>631</v>
      </c>
    </row>
    <row r="18" spans="1:2" ht="11.25">
      <c r="A18" t="s">
        <v>614</v>
      </c>
      <c r="B18" t="s">
        <v>632</v>
      </c>
    </row>
    <row r="19" spans="1:2" ht="11.25">
      <c r="A19" t="s">
        <v>615</v>
      </c>
      <c r="B19" t="s">
        <v>633</v>
      </c>
    </row>
    <row r="20" spans="1:2" ht="11.25">
      <c r="A20" t="s">
        <v>616</v>
      </c>
      <c r="B20" t="s">
        <v>634</v>
      </c>
    </row>
    <row r="21" spans="1:2" ht="11.25">
      <c r="A21" t="s">
        <v>617</v>
      </c>
      <c r="B21" t="s">
        <v>635</v>
      </c>
    </row>
    <row r="22" spans="1:2" ht="11.25">
      <c r="A22"/>
      <c r="B22" t="s">
        <v>636</v>
      </c>
    </row>
    <row r="23" spans="1:2" ht="11.25">
      <c r="A23"/>
      <c r="B23" t="s">
        <v>637</v>
      </c>
    </row>
    <row r="24" spans="1:2" ht="11.25">
      <c r="A24"/>
      <c r="B24" t="s">
        <v>638</v>
      </c>
    </row>
    <row r="25" spans="1:2" ht="11.25">
      <c r="A25"/>
      <c r="B25" t="s">
        <v>640</v>
      </c>
    </row>
    <row r="26" spans="1:2" ht="11.25">
      <c r="A26"/>
      <c r="B26" t="s">
        <v>641</v>
      </c>
    </row>
    <row r="27" spans="1:2" ht="11.25">
      <c r="A27"/>
      <c r="B27" t="s">
        <v>642</v>
      </c>
    </row>
    <row r="28" spans="1:2" ht="11.25">
      <c r="A28"/>
      <c r="B28" t="s">
        <v>643</v>
      </c>
    </row>
    <row r="29" spans="1:2" ht="11.25">
      <c r="A29"/>
      <c r="B29" t="s">
        <v>644</v>
      </c>
    </row>
    <row r="30" spans="1:2" ht="11.25">
      <c r="A30"/>
      <c r="B30" t="s">
        <v>645</v>
      </c>
    </row>
    <row r="31" spans="1:2" ht="11.25">
      <c r="A31"/>
      <c r="B31" t="s">
        <v>646</v>
      </c>
    </row>
    <row r="32" spans="1:2" ht="11.25">
      <c r="A32"/>
      <c r="B32" t="s">
        <v>648</v>
      </c>
    </row>
    <row r="33" spans="1:2" ht="11.25">
      <c r="A33"/>
      <c r="B33" t="s">
        <v>649</v>
      </c>
    </row>
    <row r="34" spans="1:2" ht="11.25">
      <c r="A34"/>
      <c r="B34" t="s">
        <v>650</v>
      </c>
    </row>
    <row r="35" spans="1:2" ht="11.25">
      <c r="A35"/>
      <c r="B35" t="s">
        <v>651</v>
      </c>
    </row>
    <row r="36" spans="1:2" ht="11.25">
      <c r="A36"/>
      <c r="B36" t="s">
        <v>652</v>
      </c>
    </row>
    <row r="37" spans="1:2" ht="11.25">
      <c r="A37"/>
      <c r="B37" t="s">
        <v>653</v>
      </c>
    </row>
    <row r="38" spans="1:2" ht="11.25">
      <c r="A38"/>
      <c r="B38" t="s">
        <v>654</v>
      </c>
    </row>
    <row r="39" spans="1:2" ht="11.25">
      <c r="A39"/>
      <c r="B39" t="s">
        <v>655</v>
      </c>
    </row>
    <row r="40" spans="1:2" ht="11.25">
      <c r="A40"/>
      <c r="B40" t="s">
        <v>656</v>
      </c>
    </row>
    <row r="41" spans="1:2" ht="11.25">
      <c r="A41"/>
      <c r="B41" t="s">
        <v>657</v>
      </c>
    </row>
    <row r="42" spans="1:2" ht="11.25">
      <c r="A42"/>
      <c r="B42" t="s">
        <v>658</v>
      </c>
    </row>
    <row r="43" spans="1:2" ht="11.25">
      <c r="A43"/>
      <c r="B43"/>
    </row>
    <row r="44" spans="1:2" ht="11.25">
      <c r="A44"/>
      <c r="B44"/>
    </row>
    <row r="45" spans="1:2" ht="11.25">
      <c r="A45"/>
      <c r="B45"/>
    </row>
    <row r="46" spans="1:2" ht="11.25">
      <c r="A46"/>
      <c r="B46"/>
    </row>
    <row r="47" spans="1:2" ht="11.25">
      <c r="A47"/>
      <c r="B47"/>
    </row>
    <row r="48" spans="1:2" ht="11.25">
      <c r="A48"/>
      <c r="B48"/>
    </row>
    <row r="49" spans="1:2" ht="11.25">
      <c r="A49"/>
      <c r="B49"/>
    </row>
    <row r="50" spans="1:2" ht="11.25">
      <c r="A50"/>
      <c r="B50"/>
    </row>
    <row r="51" spans="1:2" ht="11.25">
      <c r="A51"/>
      <c r="B51"/>
    </row>
    <row r="52" spans="1:2" ht="11.25">
      <c r="A52"/>
      <c r="B52"/>
    </row>
    <row r="53" spans="1:2" ht="11.25">
      <c r="A53"/>
      <c r="B53"/>
    </row>
    <row r="54" spans="1:2" ht="11.25">
      <c r="A54"/>
      <c r="B54"/>
    </row>
    <row r="55" spans="1:2" ht="11.25">
      <c r="A55"/>
      <c r="B55"/>
    </row>
    <row r="56" spans="1:2" ht="11.25">
      <c r="A56"/>
      <c r="B56"/>
    </row>
    <row r="57" spans="1:2" ht="11.25">
      <c r="A57"/>
      <c r="B57"/>
    </row>
    <row r="58" spans="1:2" ht="11.25">
      <c r="A58"/>
      <c r="B58"/>
    </row>
    <row r="59" spans="1:2" ht="11.25">
      <c r="A59"/>
      <c r="B59"/>
    </row>
    <row r="60" spans="1:2" ht="11.25">
      <c r="A60"/>
      <c r="B60"/>
    </row>
    <row r="61" spans="1:2" ht="11.25">
      <c r="A61"/>
      <c r="B61"/>
    </row>
    <row r="62" spans="1:2" ht="11.25">
      <c r="A62"/>
      <c r="B62"/>
    </row>
    <row r="63" spans="1:2" ht="11.25">
      <c r="A63"/>
      <c r="B63"/>
    </row>
    <row r="64" spans="1:2" ht="11.25">
      <c r="A64"/>
      <c r="B64"/>
    </row>
    <row r="65" spans="1:2" ht="11.25">
      <c r="A65"/>
      <c r="B65"/>
    </row>
    <row r="66" spans="1:2" ht="11.25">
      <c r="A66"/>
      <c r="B66"/>
    </row>
    <row r="67" spans="1:2" ht="11.25">
      <c r="A67"/>
      <c r="B67"/>
    </row>
    <row r="68" spans="1:2" ht="11.25">
      <c r="A68"/>
      <c r="B68"/>
    </row>
    <row r="69" spans="1:2" ht="11.25">
      <c r="A69"/>
      <c r="B69"/>
    </row>
    <row r="70" spans="1:2" ht="11.25">
      <c r="A70"/>
      <c r="B70"/>
    </row>
    <row r="71" spans="1:2" ht="11.25">
      <c r="A71"/>
      <c r="B71"/>
    </row>
    <row r="72" spans="1:2" ht="11.25">
      <c r="A72"/>
      <c r="B72"/>
    </row>
    <row r="73" spans="1:2" ht="11.25">
      <c r="A73"/>
      <c r="B73"/>
    </row>
    <row r="74" spans="1:2" ht="11.25">
      <c r="A74"/>
      <c r="B74"/>
    </row>
    <row r="75" spans="1:2" ht="11.25">
      <c r="A75"/>
      <c r="B75"/>
    </row>
    <row r="76" spans="1:2" ht="11.25">
      <c r="A76"/>
      <c r="B76"/>
    </row>
    <row r="77" spans="1:2" ht="11.25">
      <c r="A77"/>
      <c r="B77"/>
    </row>
    <row r="78" spans="1:2" ht="11.25">
      <c r="A78"/>
      <c r="B78"/>
    </row>
    <row r="79" spans="1:2" ht="11.25">
      <c r="A79"/>
      <c r="B79"/>
    </row>
    <row r="80" spans="1:2" ht="11.25">
      <c r="A80"/>
      <c r="B80"/>
    </row>
    <row r="81" spans="1:2" ht="11.25">
      <c r="A81"/>
      <c r="B81"/>
    </row>
    <row r="82" spans="1:2" ht="11.25">
      <c r="A82"/>
      <c r="B82"/>
    </row>
    <row r="83" spans="1:2" ht="11.25">
      <c r="A83"/>
      <c r="B83"/>
    </row>
    <row r="84" spans="1:2" ht="11.25">
      <c r="A84"/>
      <c r="B84"/>
    </row>
    <row r="85" spans="1:2" ht="11.25">
      <c r="A85"/>
      <c r="B85"/>
    </row>
    <row r="86" spans="1:2" ht="11.25">
      <c r="A86"/>
      <c r="B86"/>
    </row>
    <row r="87" spans="1:2" ht="11.25">
      <c r="A87"/>
      <c r="B87"/>
    </row>
    <row r="88" spans="1:2" ht="11.25">
      <c r="A88"/>
      <c r="B88"/>
    </row>
    <row r="89" spans="1:2" ht="11.25">
      <c r="A89"/>
      <c r="B89"/>
    </row>
    <row r="90" spans="1:2" ht="11.25">
      <c r="A90"/>
      <c r="B90"/>
    </row>
    <row r="91" spans="1:2" ht="11.25">
      <c r="A91"/>
      <c r="B91"/>
    </row>
    <row r="92" spans="1:2" ht="11.25">
      <c r="A92"/>
      <c r="B92"/>
    </row>
    <row r="93" spans="1:2" ht="11.25">
      <c r="A93"/>
      <c r="B93"/>
    </row>
    <row r="94" spans="1:2" ht="11.25">
      <c r="A94"/>
      <c r="B94"/>
    </row>
    <row r="95" spans="1:2" ht="11.25">
      <c r="A95"/>
      <c r="B95"/>
    </row>
    <row r="96" spans="1:2" ht="11.25">
      <c r="A96"/>
      <c r="B96"/>
    </row>
    <row r="97" spans="1:2" ht="11.25">
      <c r="A97"/>
      <c r="B97"/>
    </row>
    <row r="98" spans="1:2" ht="11.25">
      <c r="A98"/>
      <c r="B98"/>
    </row>
    <row r="99" spans="1:2" ht="11.25">
      <c r="A99"/>
      <c r="B99"/>
    </row>
    <row r="100" spans="1:2" ht="11.25">
      <c r="A100"/>
      <c r="B100"/>
    </row>
    <row r="101" spans="1:2" ht="11.25">
      <c r="A101"/>
      <c r="B101"/>
    </row>
    <row r="102" spans="1:2" ht="11.25">
      <c r="A102"/>
      <c r="B102"/>
    </row>
    <row r="103" spans="1:2" ht="11.25">
      <c r="A103"/>
      <c r="B103"/>
    </row>
    <row r="104" spans="1:2" ht="11.25">
      <c r="A104"/>
      <c r="B104"/>
    </row>
    <row r="105" spans="1:2" ht="11.25">
      <c r="A105"/>
      <c r="B105"/>
    </row>
    <row r="106" spans="1:2" ht="11.25">
      <c r="A106"/>
      <c r="B106"/>
    </row>
    <row r="107" spans="1:2" ht="11.25">
      <c r="A107"/>
      <c r="B107"/>
    </row>
    <row r="108" spans="1:2" ht="11.25">
      <c r="A108"/>
      <c r="B108"/>
    </row>
    <row r="109" spans="1:2" ht="11.25">
      <c r="A109"/>
      <c r="B109"/>
    </row>
    <row r="110" spans="1:2" ht="11.25">
      <c r="A110"/>
      <c r="B110"/>
    </row>
    <row r="111" spans="1:2" ht="11.25">
      <c r="A111"/>
      <c r="B111"/>
    </row>
    <row r="112" spans="1:2" ht="11.25">
      <c r="A112"/>
      <c r="B112"/>
    </row>
    <row r="113" spans="1:2" ht="11.25">
      <c r="A113"/>
      <c r="B113"/>
    </row>
    <row r="114" spans="1:2" ht="11.25">
      <c r="A114"/>
      <c r="B114"/>
    </row>
    <row r="115" spans="1:2" ht="11.25">
      <c r="A115"/>
      <c r="B115"/>
    </row>
    <row r="116" spans="1:2" ht="11.25">
      <c r="A116"/>
      <c r="B116"/>
    </row>
    <row r="117" spans="1:2" ht="11.25">
      <c r="A117"/>
      <c r="B117"/>
    </row>
    <row r="118" spans="1:2" ht="11.25">
      <c r="A118"/>
      <c r="B118"/>
    </row>
    <row r="119" spans="1:2" ht="11.25">
      <c r="A119"/>
      <c r="B119"/>
    </row>
    <row r="120" spans="1:2" ht="11.25">
      <c r="A120"/>
      <c r="B120"/>
    </row>
    <row r="121" spans="1:2" ht="11.25">
      <c r="A121"/>
      <c r="B121"/>
    </row>
    <row r="122" spans="1:2" ht="11.25">
      <c r="A122"/>
      <c r="B122"/>
    </row>
    <row r="123" spans="1:2" ht="11.25">
      <c r="A123"/>
      <c r="B123"/>
    </row>
    <row r="124" spans="1:2" ht="11.25">
      <c r="A124"/>
      <c r="B124"/>
    </row>
    <row r="125" spans="1:2" ht="11.25">
      <c r="A125"/>
      <c r="B125"/>
    </row>
    <row r="126" spans="1:2" ht="11.25">
      <c r="A126"/>
      <c r="B126"/>
    </row>
    <row r="127" spans="1:2" ht="11.25">
      <c r="A127"/>
      <c r="B127"/>
    </row>
    <row r="128" spans="1:2" ht="11.25">
      <c r="A128"/>
      <c r="B128"/>
    </row>
    <row r="129" spans="1:2" ht="11.25">
      <c r="A129"/>
      <c r="B129"/>
    </row>
    <row r="130" spans="1:2" ht="11.25">
      <c r="A130"/>
      <c r="B130"/>
    </row>
    <row r="131" spans="1:2" ht="11.25">
      <c r="A131"/>
      <c r="B131"/>
    </row>
    <row r="132" spans="1:2" ht="11.25">
      <c r="A132"/>
      <c r="B132"/>
    </row>
    <row r="133" spans="1:2" ht="11.25">
      <c r="A133"/>
      <c r="B133"/>
    </row>
    <row r="134" spans="1:2" ht="11.25">
      <c r="A134"/>
      <c r="B134"/>
    </row>
    <row r="135" spans="1:2" ht="11.25">
      <c r="A135"/>
      <c r="B135"/>
    </row>
    <row r="136" spans="1:2" ht="11.25">
      <c r="A136"/>
      <c r="B136"/>
    </row>
    <row r="137" spans="1:2" ht="11.25">
      <c r="A137"/>
      <c r="B137"/>
    </row>
    <row r="138" spans="1:2" ht="11.25">
      <c r="A138"/>
      <c r="B138"/>
    </row>
    <row r="139" spans="1:2" ht="11.25">
      <c r="A139"/>
      <c r="B139"/>
    </row>
    <row r="140" spans="1:2" ht="11.25">
      <c r="A140"/>
      <c r="B140"/>
    </row>
    <row r="141" spans="1:2" ht="11.25">
      <c r="A141"/>
      <c r="B141"/>
    </row>
    <row r="142" spans="1:2" ht="11.25">
      <c r="A142"/>
      <c r="B142"/>
    </row>
    <row r="143" spans="1:2" ht="11.25">
      <c r="A143"/>
      <c r="B143"/>
    </row>
    <row r="144" spans="1:2" ht="11.25">
      <c r="A144"/>
      <c r="B144"/>
    </row>
    <row r="145" spans="1:2" ht="11.25">
      <c r="A145"/>
      <c r="B145"/>
    </row>
    <row r="146" spans="1:2" ht="11.25">
      <c r="A146"/>
      <c r="B146"/>
    </row>
    <row r="147" spans="1:2" ht="11.25">
      <c r="A147"/>
      <c r="B147"/>
    </row>
    <row r="148" spans="1:2" ht="11.25">
      <c r="A148"/>
      <c r="B148"/>
    </row>
    <row r="149" spans="1:2" ht="11.25">
      <c r="A149"/>
      <c r="B149"/>
    </row>
    <row r="150" spans="1:2" ht="11.25">
      <c r="A150"/>
      <c r="B150"/>
    </row>
    <row r="151" spans="1:2" ht="11.25">
      <c r="A151"/>
      <c r="B151"/>
    </row>
    <row r="152" spans="1:2" ht="11.25">
      <c r="A152"/>
      <c r="B152"/>
    </row>
    <row r="153" spans="1:2" ht="11.25">
      <c r="A153"/>
      <c r="B153"/>
    </row>
    <row r="154" spans="1:2" ht="11.25">
      <c r="A154"/>
      <c r="B154"/>
    </row>
    <row r="155" spans="1:2" ht="11.25">
      <c r="A155"/>
      <c r="B155"/>
    </row>
    <row r="156" spans="1:2" ht="11.25">
      <c r="A156"/>
      <c r="B156"/>
    </row>
    <row r="157" spans="1:2" ht="11.25">
      <c r="A157"/>
      <c r="B157"/>
    </row>
    <row r="158" spans="1:2" ht="11.25">
      <c r="A158"/>
      <c r="B158"/>
    </row>
    <row r="159" spans="1:2" ht="11.25">
      <c r="A159"/>
      <c r="B159"/>
    </row>
    <row r="160" spans="1:2" ht="11.25">
      <c r="A160"/>
      <c r="B160"/>
    </row>
    <row r="161" spans="1:2" ht="11.25">
      <c r="A161"/>
      <c r="B161"/>
    </row>
    <row r="162" spans="1:2" ht="11.25">
      <c r="A162"/>
      <c r="B162"/>
    </row>
    <row r="163" spans="1:2" ht="11.25">
      <c r="A163"/>
      <c r="B163"/>
    </row>
    <row r="164" spans="1:2" ht="11.25">
      <c r="A164"/>
      <c r="B164"/>
    </row>
    <row r="165" spans="1:2" ht="11.25">
      <c r="A165"/>
      <c r="B165"/>
    </row>
    <row r="166" spans="1:2" ht="11.25">
      <c r="A166"/>
      <c r="B166"/>
    </row>
    <row r="167" spans="1:2" ht="11.25">
      <c r="A167"/>
      <c r="B167"/>
    </row>
    <row r="168" spans="1:2" ht="11.25">
      <c r="A168"/>
      <c r="B168"/>
    </row>
    <row r="169" spans="1:2" ht="11.25">
      <c r="A169"/>
      <c r="B169"/>
    </row>
    <row r="170" spans="1:2" ht="11.25">
      <c r="A170"/>
      <c r="B170"/>
    </row>
    <row r="171" spans="1:2" ht="11.25">
      <c r="A171"/>
      <c r="B171"/>
    </row>
    <row r="172" spans="1:2" ht="11.25">
      <c r="A172"/>
      <c r="B172"/>
    </row>
    <row r="173" spans="1:2" ht="11.25">
      <c r="A173"/>
      <c r="B173"/>
    </row>
    <row r="174" spans="1:2" ht="11.25">
      <c r="A174"/>
      <c r="B174"/>
    </row>
    <row r="175" spans="1:2" ht="11.25">
      <c r="A175"/>
      <c r="B175"/>
    </row>
    <row r="176" spans="1:2" ht="11.25">
      <c r="A176"/>
      <c r="B176"/>
    </row>
    <row r="177" spans="1:2" ht="11.25">
      <c r="A177"/>
      <c r="B177"/>
    </row>
    <row r="178" spans="1:2" ht="11.25">
      <c r="A178"/>
      <c r="B178"/>
    </row>
    <row r="179" spans="1:2" ht="11.25">
      <c r="A179"/>
      <c r="B179"/>
    </row>
    <row r="180" spans="1:2" ht="11.25">
      <c r="A180"/>
      <c r="B180"/>
    </row>
    <row r="181" spans="1:2" ht="11.25">
      <c r="A181"/>
      <c r="B181"/>
    </row>
    <row r="182" spans="1:2" ht="11.25">
      <c r="A182"/>
      <c r="B182"/>
    </row>
    <row r="183" spans="1:2" ht="11.25">
      <c r="A183"/>
      <c r="B183"/>
    </row>
    <row r="184" spans="1:2" ht="11.25">
      <c r="A184"/>
      <c r="B184"/>
    </row>
    <row r="185" spans="1:2" ht="11.25">
      <c r="A185"/>
      <c r="B185"/>
    </row>
    <row r="186" spans="1:2" ht="11.25">
      <c r="A186"/>
      <c r="B186"/>
    </row>
    <row r="187" spans="1:2" ht="11.25">
      <c r="A187"/>
      <c r="B187"/>
    </row>
    <row r="188" spans="1:2" ht="11.25">
      <c r="A188"/>
      <c r="B188"/>
    </row>
    <row r="189" spans="1:2" ht="11.25">
      <c r="A189"/>
      <c r="B189"/>
    </row>
    <row r="190" spans="1:2" ht="11.25">
      <c r="A190"/>
      <c r="B190"/>
    </row>
    <row r="191" spans="1:2" ht="11.25">
      <c r="A191"/>
      <c r="B191"/>
    </row>
    <row r="192" spans="1:2" ht="11.25">
      <c r="A192"/>
      <c r="B192"/>
    </row>
    <row r="193" spans="1:2" ht="11.25">
      <c r="A193"/>
      <c r="B193"/>
    </row>
    <row r="194" spans="1:2" ht="11.25">
      <c r="A194"/>
      <c r="B194"/>
    </row>
    <row r="195" spans="1:2" ht="11.25">
      <c r="A195"/>
      <c r="B195"/>
    </row>
    <row r="196" spans="1:2" ht="11.25">
      <c r="A196"/>
      <c r="B196"/>
    </row>
    <row r="197" spans="1:2" ht="11.25">
      <c r="A197"/>
      <c r="B197"/>
    </row>
    <row r="198" spans="1:2" ht="11.25">
      <c r="A198"/>
      <c r="B198"/>
    </row>
    <row r="199" spans="1:2" ht="11.25">
      <c r="A199"/>
      <c r="B199"/>
    </row>
    <row r="200" spans="1:2" ht="11.25">
      <c r="A200"/>
      <c r="B200"/>
    </row>
    <row r="201" spans="1:2" ht="11.25">
      <c r="A201"/>
      <c r="B201"/>
    </row>
    <row r="202" spans="1:2" ht="11.25">
      <c r="A202"/>
      <c r="B202"/>
    </row>
    <row r="203" spans="1:2" ht="11.25">
      <c r="A203"/>
      <c r="B203"/>
    </row>
    <row r="204" spans="1:2" ht="11.25">
      <c r="A204"/>
      <c r="B204"/>
    </row>
    <row r="205" spans="1:2" ht="11.25">
      <c r="A205"/>
      <c r="B205"/>
    </row>
    <row r="206" spans="1:2" ht="11.25">
      <c r="A206"/>
      <c r="B206"/>
    </row>
    <row r="207" spans="1:2" ht="11.25">
      <c r="A207"/>
      <c r="B207"/>
    </row>
    <row r="208" spans="1:2" ht="11.25">
      <c r="A208"/>
      <c r="B208"/>
    </row>
    <row r="209" spans="1:2" ht="11.25">
      <c r="A209"/>
      <c r="B209"/>
    </row>
    <row r="210" spans="1:2" ht="11.25">
      <c r="A210"/>
      <c r="B210"/>
    </row>
    <row r="211" spans="1:2" ht="11.25">
      <c r="A211"/>
      <c r="B211"/>
    </row>
    <row r="212" spans="1:2" ht="11.25">
      <c r="A212"/>
      <c r="B212"/>
    </row>
    <row r="213" spans="1:2" ht="11.25">
      <c r="A213"/>
      <c r="B213"/>
    </row>
    <row r="214" spans="1:2" ht="11.25">
      <c r="A214"/>
      <c r="B214"/>
    </row>
    <row r="215" spans="1:2" ht="11.25">
      <c r="A215"/>
      <c r="B215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c63c21-f9aa-439a-8638-0978c49fc552}">
  <sheetPr codeName="TSH_et_union_ver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da7e1f-4b97-4f5b-bbd3-b9f8e6566a1c}">
  <sheetPr codeName="modInstructio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719804-d6c7-4e73-bbbf-0c5c8b5e48ac}">
  <sheetPr codeName="modRegio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c0c41f-eebe-4363-abc5-2ad6f04181fc}">
  <sheetPr codeName="modReestr">
    <tabColor indexed="47"/>
  </sheetPr>
  <dimension ref="A1:A19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49.1428571428571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41d7a9-a3ae-4074-ae66-dc8d4e32763a}">
  <sheetPr codeName="modfrm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15"/>
    <col min="2" max="16384" width="9.14285714285714" style="16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e52201-2480-466a-9adb-9a13c8502ab1}">
  <sheetPr codeName="modUpdTemplMai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6" width="9.14285714285714" style="7"/>
    <col min="27" max="36" width="9.14285714285714" style="8"/>
    <col min="37" max="16384" width="9.14285714285714" style="7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332a5d-af4f-4db4-887d-0fce59ac80b5}">
  <sheetPr codeName="TSH_REESTR_ORG">
    <tabColor indexed="47"/>
  </sheetPr>
  <dimension ref="A1:J22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" width="9.14285714285714" style="4"/>
    <col min="3" max="3" width="20.7142857142857" style="4" customWidth="1"/>
    <col min="4" max="4" width="25.1428571428571" style="4" customWidth="1"/>
    <col min="5" max="16384" width="9.14285714285714" style="4"/>
  </cols>
  <sheetData>
    <row r="1" spans="1:9" ht="11.25">
      <c r="A1" s="4" t="s">
        <v>864</v>
      </c>
      <c r="B1" s="4" t="s">
        <v>870</v>
      </c>
      <c r="C1" s="4" t="s">
        <v>871</v>
      </c>
      <c r="D1" s="4" t="s">
        <v>872</v>
      </c>
      <c r="E1" s="4" t="s">
        <v>873</v>
      </c>
      <c r="F1" s="4" t="s">
        <v>874</v>
      </c>
      <c r="G1" s="4" t="s">
        <v>875</v>
      </c>
      <c r="H1" s="4" t="s">
        <v>876</v>
      </c>
      <c r="I1" s="4" t="s">
        <v>877</v>
      </c>
    </row>
    <row r="2" spans="1:10" ht="11.25">
      <c r="A2" s="4">
        <v>1</v>
      </c>
      <c r="B2" s="4" t="s">
        <v>878</v>
      </c>
      <c r="C2" s="4" t="s">
        <v>141</v>
      </c>
      <c r="D2" s="4" t="s">
        <v>879</v>
      </c>
      <c r="E2" s="4" t="s">
        <v>880</v>
      </c>
      <c r="F2" s="4" t="s">
        <v>881</v>
      </c>
      <c r="G2" s="4" t="s">
        <v>882</v>
      </c>
      <c r="H2" s="4" t="s">
        <v>883</v>
      </c>
      <c r="J2" s="4" t="s">
        <v>1685</v>
      </c>
    </row>
    <row r="3" spans="1:10" ht="11.25">
      <c r="A3" s="4">
        <v>2</v>
      </c>
      <c r="B3" s="4" t="s">
        <v>878</v>
      </c>
      <c r="C3" s="4" t="s">
        <v>141</v>
      </c>
      <c r="D3" s="4" t="s">
        <v>884</v>
      </c>
      <c r="E3" s="4" t="s">
        <v>885</v>
      </c>
      <c r="F3" s="4" t="s">
        <v>886</v>
      </c>
      <c r="G3" s="4" t="s">
        <v>887</v>
      </c>
      <c r="J3" s="4" t="s">
        <v>1685</v>
      </c>
    </row>
    <row r="4" spans="1:10" ht="11.25">
      <c r="A4" s="4">
        <v>3</v>
      </c>
      <c r="B4" s="4" t="s">
        <v>878</v>
      </c>
      <c r="C4" s="4" t="s">
        <v>141</v>
      </c>
      <c r="D4" s="4" t="s">
        <v>888</v>
      </c>
      <c r="E4" s="4" t="s">
        <v>889</v>
      </c>
      <c r="F4" s="4" t="s">
        <v>890</v>
      </c>
      <c r="G4" s="4" t="s">
        <v>891</v>
      </c>
      <c r="J4" s="4" t="s">
        <v>1685</v>
      </c>
    </row>
    <row r="5" spans="1:10" ht="11.25">
      <c r="A5" s="4">
        <v>4</v>
      </c>
      <c r="B5" s="4" t="s">
        <v>878</v>
      </c>
      <c r="C5" s="4" t="s">
        <v>141</v>
      </c>
      <c r="D5" s="4" t="s">
        <v>892</v>
      </c>
      <c r="E5" s="4" t="s">
        <v>893</v>
      </c>
      <c r="F5" s="4" t="s">
        <v>894</v>
      </c>
      <c r="G5" s="4" t="s">
        <v>895</v>
      </c>
      <c r="J5" s="4" t="s">
        <v>1685</v>
      </c>
    </row>
    <row r="6" spans="1:10" ht="11.25">
      <c r="A6" s="4">
        <v>5</v>
      </c>
      <c r="B6" s="4" t="s">
        <v>878</v>
      </c>
      <c r="C6" s="4" t="s">
        <v>141</v>
      </c>
      <c r="D6" s="4" t="s">
        <v>896</v>
      </c>
      <c r="E6" s="4" t="s">
        <v>897</v>
      </c>
      <c r="F6" s="4" t="s">
        <v>898</v>
      </c>
      <c r="G6" s="4" t="s">
        <v>899</v>
      </c>
      <c r="H6" s="4" t="s">
        <v>900</v>
      </c>
      <c r="J6" s="4" t="s">
        <v>1685</v>
      </c>
    </row>
    <row r="7" spans="1:10" ht="11.25">
      <c r="A7" s="4">
        <v>6</v>
      </c>
      <c r="B7" s="4" t="s">
        <v>878</v>
      </c>
      <c r="C7" s="4" t="s">
        <v>141</v>
      </c>
      <c r="D7" s="4" t="s">
        <v>901</v>
      </c>
      <c r="E7" s="4" t="s">
        <v>902</v>
      </c>
      <c r="F7" s="4" t="s">
        <v>903</v>
      </c>
      <c r="G7" s="4" t="s">
        <v>891</v>
      </c>
      <c r="J7" s="4" t="s">
        <v>1685</v>
      </c>
    </row>
    <row r="8" spans="1:10" ht="11.25">
      <c r="A8" s="4">
        <v>7</v>
      </c>
      <c r="B8" s="4" t="s">
        <v>878</v>
      </c>
      <c r="C8" s="4" t="s">
        <v>141</v>
      </c>
      <c r="D8" s="4" t="s">
        <v>904</v>
      </c>
      <c r="E8" s="4" t="s">
        <v>905</v>
      </c>
      <c r="F8" s="4" t="s">
        <v>906</v>
      </c>
      <c r="G8" s="4" t="s">
        <v>907</v>
      </c>
      <c r="J8" s="4" t="s">
        <v>1685</v>
      </c>
    </row>
    <row r="9" spans="1:10" ht="11.25">
      <c r="A9" s="4">
        <v>8</v>
      </c>
      <c r="B9" s="4" t="s">
        <v>878</v>
      </c>
      <c r="C9" s="4" t="s">
        <v>141</v>
      </c>
      <c r="D9" s="4" t="s">
        <v>908</v>
      </c>
      <c r="E9" s="4" t="s">
        <v>909</v>
      </c>
      <c r="F9" s="4" t="s">
        <v>910</v>
      </c>
      <c r="G9" s="4" t="s">
        <v>911</v>
      </c>
      <c r="J9" s="4" t="s">
        <v>1685</v>
      </c>
    </row>
    <row r="10" spans="1:10" ht="11.25">
      <c r="A10" s="4">
        <v>9</v>
      </c>
      <c r="B10" s="4" t="s">
        <v>878</v>
      </c>
      <c r="C10" s="4" t="s">
        <v>141</v>
      </c>
      <c r="D10" s="4" t="s">
        <v>912</v>
      </c>
      <c r="E10" s="4" t="s">
        <v>913</v>
      </c>
      <c r="F10" s="4" t="s">
        <v>914</v>
      </c>
      <c r="G10" s="4" t="s">
        <v>915</v>
      </c>
      <c r="H10" s="4" t="s">
        <v>916</v>
      </c>
      <c r="J10" s="4" t="s">
        <v>1685</v>
      </c>
    </row>
    <row r="11" spans="1:10" ht="11.25">
      <c r="A11" s="4">
        <v>10</v>
      </c>
      <c r="B11" s="4" t="s">
        <v>878</v>
      </c>
      <c r="C11" s="4" t="s">
        <v>141</v>
      </c>
      <c r="D11" s="4" t="s">
        <v>917</v>
      </c>
      <c r="E11" s="4" t="s">
        <v>918</v>
      </c>
      <c r="F11" s="4" t="s">
        <v>919</v>
      </c>
      <c r="G11" s="4" t="s">
        <v>920</v>
      </c>
      <c r="H11" s="4" t="s">
        <v>921</v>
      </c>
      <c r="J11" s="4" t="s">
        <v>1685</v>
      </c>
    </row>
    <row r="12" spans="1:10" ht="11.25">
      <c r="A12" s="4">
        <v>11</v>
      </c>
      <c r="B12" s="4" t="s">
        <v>878</v>
      </c>
      <c r="C12" s="4" t="s">
        <v>141</v>
      </c>
      <c r="D12" s="4" t="s">
        <v>922</v>
      </c>
      <c r="E12" s="4" t="s">
        <v>923</v>
      </c>
      <c r="F12" s="4" t="s">
        <v>924</v>
      </c>
      <c r="G12" s="4" t="s">
        <v>925</v>
      </c>
      <c r="H12" s="4" t="s">
        <v>926</v>
      </c>
      <c r="J12" s="4" t="s">
        <v>1685</v>
      </c>
    </row>
    <row r="13" spans="1:10" ht="11.25">
      <c r="A13" s="4">
        <v>12</v>
      </c>
      <c r="B13" s="4" t="s">
        <v>878</v>
      </c>
      <c r="C13" s="4" t="s">
        <v>141</v>
      </c>
      <c r="D13" s="4" t="s">
        <v>927</v>
      </c>
      <c r="E13" s="4" t="s">
        <v>928</v>
      </c>
      <c r="F13" s="4" t="s">
        <v>929</v>
      </c>
      <c r="G13" s="4" t="s">
        <v>930</v>
      </c>
      <c r="H13" s="4" t="s">
        <v>931</v>
      </c>
      <c r="J13" s="4" t="s">
        <v>1685</v>
      </c>
    </row>
    <row r="14" spans="1:10" ht="11.25">
      <c r="A14" s="4">
        <v>13</v>
      </c>
      <c r="B14" s="4" t="s">
        <v>878</v>
      </c>
      <c r="C14" s="4" t="s">
        <v>141</v>
      </c>
      <c r="D14" s="4" t="s">
        <v>932</v>
      </c>
      <c r="E14" s="4" t="s">
        <v>933</v>
      </c>
      <c r="F14" s="4" t="s">
        <v>934</v>
      </c>
      <c r="G14" s="4" t="s">
        <v>911</v>
      </c>
      <c r="H14" s="4" t="s">
        <v>935</v>
      </c>
      <c r="J14" s="4" t="s">
        <v>1685</v>
      </c>
    </row>
    <row r="15" spans="1:10" ht="11.25">
      <c r="A15" s="4">
        <v>14</v>
      </c>
      <c r="B15" s="4" t="s">
        <v>878</v>
      </c>
      <c r="C15" s="4" t="s">
        <v>141</v>
      </c>
      <c r="D15" s="4" t="s">
        <v>936</v>
      </c>
      <c r="E15" s="4" t="s">
        <v>937</v>
      </c>
      <c r="F15" s="4" t="s">
        <v>934</v>
      </c>
      <c r="G15" s="4" t="s">
        <v>938</v>
      </c>
      <c r="J15" s="4" t="s">
        <v>1685</v>
      </c>
    </row>
    <row r="16" spans="1:10" ht="11.25">
      <c r="A16" s="4">
        <v>15</v>
      </c>
      <c r="B16" s="4" t="s">
        <v>878</v>
      </c>
      <c r="C16" s="4" t="s">
        <v>141</v>
      </c>
      <c r="D16" s="4" t="s">
        <v>939</v>
      </c>
      <c r="E16" s="4" t="s">
        <v>940</v>
      </c>
      <c r="F16" s="4" t="s">
        <v>934</v>
      </c>
      <c r="G16" s="4" t="s">
        <v>941</v>
      </c>
      <c r="J16" s="4" t="s">
        <v>1685</v>
      </c>
    </row>
    <row r="17" spans="1:10" ht="11.25">
      <c r="A17" s="4">
        <v>16</v>
      </c>
      <c r="B17" s="4" t="s">
        <v>878</v>
      </c>
      <c r="C17" s="4" t="s">
        <v>141</v>
      </c>
      <c r="D17" s="4" t="s">
        <v>942</v>
      </c>
      <c r="E17" s="4" t="s">
        <v>943</v>
      </c>
      <c r="F17" s="4" t="s">
        <v>934</v>
      </c>
      <c r="G17" s="4" t="s">
        <v>944</v>
      </c>
      <c r="J17" s="4" t="s">
        <v>1685</v>
      </c>
    </row>
    <row r="18" spans="1:10" ht="11.25">
      <c r="A18" s="4">
        <v>17</v>
      </c>
      <c r="B18" s="4" t="s">
        <v>878</v>
      </c>
      <c r="C18" s="4" t="s">
        <v>141</v>
      </c>
      <c r="D18" s="4" t="s">
        <v>945</v>
      </c>
      <c r="E18" s="4" t="s">
        <v>946</v>
      </c>
      <c r="F18" s="4" t="s">
        <v>934</v>
      </c>
      <c r="G18" s="4" t="s">
        <v>947</v>
      </c>
      <c r="J18" s="4" t="s">
        <v>1685</v>
      </c>
    </row>
    <row r="19" spans="1:10" ht="11.25">
      <c r="A19" s="4">
        <v>18</v>
      </c>
      <c r="B19" s="4" t="s">
        <v>878</v>
      </c>
      <c r="C19" s="4" t="s">
        <v>141</v>
      </c>
      <c r="D19" s="4" t="s">
        <v>948</v>
      </c>
      <c r="E19" s="4" t="s">
        <v>949</v>
      </c>
      <c r="F19" s="4" t="s">
        <v>934</v>
      </c>
      <c r="G19" s="4" t="s">
        <v>950</v>
      </c>
      <c r="J19" s="4" t="s">
        <v>1685</v>
      </c>
    </row>
    <row r="20" spans="1:10" ht="11.25">
      <c r="A20" s="4">
        <v>19</v>
      </c>
      <c r="B20" s="4" t="s">
        <v>878</v>
      </c>
      <c r="C20" s="4" t="s">
        <v>141</v>
      </c>
      <c r="D20" s="4" t="s">
        <v>951</v>
      </c>
      <c r="E20" s="4" t="s">
        <v>952</v>
      </c>
      <c r="F20" s="4" t="s">
        <v>934</v>
      </c>
      <c r="G20" s="4" t="s">
        <v>953</v>
      </c>
      <c r="J20" s="4" t="s">
        <v>1685</v>
      </c>
    </row>
    <row r="21" spans="1:10" ht="11.25">
      <c r="A21" s="4">
        <v>20</v>
      </c>
      <c r="B21" s="4" t="s">
        <v>878</v>
      </c>
      <c r="C21" s="4" t="s">
        <v>141</v>
      </c>
      <c r="D21" s="4" t="s">
        <v>954</v>
      </c>
      <c r="E21" s="4" t="s">
        <v>955</v>
      </c>
      <c r="F21" s="4" t="s">
        <v>956</v>
      </c>
      <c r="G21" s="4" t="s">
        <v>957</v>
      </c>
      <c r="H21" s="4" t="s">
        <v>958</v>
      </c>
      <c r="J21" s="4" t="s">
        <v>1685</v>
      </c>
    </row>
    <row r="22" spans="1:10" ht="11.25">
      <c r="A22" s="4">
        <v>21</v>
      </c>
      <c r="B22" s="4" t="s">
        <v>878</v>
      </c>
      <c r="C22" s="4" t="s">
        <v>141</v>
      </c>
      <c r="D22" s="4" t="s">
        <v>959</v>
      </c>
      <c r="E22" s="4" t="s">
        <v>960</v>
      </c>
      <c r="F22" s="4" t="s">
        <v>961</v>
      </c>
      <c r="G22" s="4" t="s">
        <v>957</v>
      </c>
      <c r="J22" s="4" t="s">
        <v>1685</v>
      </c>
    </row>
    <row r="23" spans="1:10" ht="11.25">
      <c r="A23" s="4">
        <v>22</v>
      </c>
      <c r="B23" s="4" t="s">
        <v>878</v>
      </c>
      <c r="C23" s="4" t="s">
        <v>141</v>
      </c>
      <c r="D23" s="4" t="s">
        <v>962</v>
      </c>
      <c r="E23" s="4" t="s">
        <v>963</v>
      </c>
      <c r="F23" s="4" t="s">
        <v>964</v>
      </c>
      <c r="G23" s="4" t="s">
        <v>899</v>
      </c>
      <c r="H23" s="4" t="s">
        <v>965</v>
      </c>
      <c r="J23" s="4" t="s">
        <v>1685</v>
      </c>
    </row>
    <row r="24" spans="1:10" ht="11.25">
      <c r="A24" s="4">
        <v>23</v>
      </c>
      <c r="B24" s="4" t="s">
        <v>878</v>
      </c>
      <c r="C24" s="4" t="s">
        <v>141</v>
      </c>
      <c r="D24" s="4" t="s">
        <v>966</v>
      </c>
      <c r="E24" s="4" t="s">
        <v>967</v>
      </c>
      <c r="F24" s="4" t="s">
        <v>968</v>
      </c>
      <c r="G24" s="4" t="s">
        <v>969</v>
      </c>
      <c r="J24" s="4" t="s">
        <v>1685</v>
      </c>
    </row>
    <row r="25" spans="1:10" ht="11.25">
      <c r="A25" s="4">
        <v>24</v>
      </c>
      <c r="B25" s="4" t="s">
        <v>878</v>
      </c>
      <c r="C25" s="4" t="s">
        <v>141</v>
      </c>
      <c r="D25" s="4" t="s">
        <v>970</v>
      </c>
      <c r="E25" s="4" t="s">
        <v>971</v>
      </c>
      <c r="F25" s="4" t="s">
        <v>968</v>
      </c>
      <c r="G25" s="4" t="s">
        <v>972</v>
      </c>
      <c r="J25" s="4" t="s">
        <v>1685</v>
      </c>
    </row>
    <row r="26" spans="1:10" ht="11.25">
      <c r="A26" s="4">
        <v>25</v>
      </c>
      <c r="B26" s="4" t="s">
        <v>878</v>
      </c>
      <c r="C26" s="4" t="s">
        <v>141</v>
      </c>
      <c r="D26" s="4" t="s">
        <v>973</v>
      </c>
      <c r="E26" s="4" t="s">
        <v>974</v>
      </c>
      <c r="F26" s="4" t="s">
        <v>968</v>
      </c>
      <c r="G26" s="4" t="s">
        <v>975</v>
      </c>
      <c r="J26" s="4" t="s">
        <v>1685</v>
      </c>
    </row>
    <row r="27" spans="1:10" ht="11.25">
      <c r="A27" s="4">
        <v>26</v>
      </c>
      <c r="B27" s="4" t="s">
        <v>878</v>
      </c>
      <c r="C27" s="4" t="s">
        <v>141</v>
      </c>
      <c r="D27" s="4" t="s">
        <v>976</v>
      </c>
      <c r="E27" s="4" t="s">
        <v>977</v>
      </c>
      <c r="F27" s="4" t="s">
        <v>968</v>
      </c>
      <c r="G27" s="4" t="s">
        <v>978</v>
      </c>
      <c r="J27" s="4" t="s">
        <v>1685</v>
      </c>
    </row>
    <row r="28" spans="1:10" ht="11.25">
      <c r="A28" s="4">
        <v>27</v>
      </c>
      <c r="B28" s="4" t="s">
        <v>878</v>
      </c>
      <c r="C28" s="4" t="s">
        <v>141</v>
      </c>
      <c r="D28" s="4" t="s">
        <v>979</v>
      </c>
      <c r="E28" s="4" t="s">
        <v>980</v>
      </c>
      <c r="F28" s="4" t="s">
        <v>968</v>
      </c>
      <c r="G28" s="4" t="s">
        <v>981</v>
      </c>
      <c r="J28" s="4" t="s">
        <v>1685</v>
      </c>
    </row>
    <row r="29" spans="1:10" ht="11.25">
      <c r="A29" s="4">
        <v>28</v>
      </c>
      <c r="B29" s="4" t="s">
        <v>878</v>
      </c>
      <c r="C29" s="4" t="s">
        <v>141</v>
      </c>
      <c r="D29" s="4" t="s">
        <v>982</v>
      </c>
      <c r="E29" s="4" t="s">
        <v>983</v>
      </c>
      <c r="F29" s="4" t="s">
        <v>968</v>
      </c>
      <c r="G29" s="4" t="s">
        <v>984</v>
      </c>
      <c r="J29" s="4" t="s">
        <v>1685</v>
      </c>
    </row>
    <row r="30" spans="1:10" ht="11.25">
      <c r="A30" s="4">
        <v>29</v>
      </c>
      <c r="B30" s="4" t="s">
        <v>878</v>
      </c>
      <c r="C30" s="4" t="s">
        <v>141</v>
      </c>
      <c r="D30" s="4" t="s">
        <v>985</v>
      </c>
      <c r="E30" s="4" t="s">
        <v>986</v>
      </c>
      <c r="F30" s="4" t="s">
        <v>968</v>
      </c>
      <c r="G30" s="4" t="s">
        <v>987</v>
      </c>
      <c r="J30" s="4" t="s">
        <v>1685</v>
      </c>
    </row>
    <row r="31" spans="1:10" ht="11.25">
      <c r="A31" s="4">
        <v>30</v>
      </c>
      <c r="B31" s="4" t="s">
        <v>878</v>
      </c>
      <c r="C31" s="4" t="s">
        <v>141</v>
      </c>
      <c r="D31" s="4" t="s">
        <v>988</v>
      </c>
      <c r="E31" s="4" t="s">
        <v>989</v>
      </c>
      <c r="F31" s="4" t="s">
        <v>968</v>
      </c>
      <c r="G31" s="4" t="s">
        <v>990</v>
      </c>
      <c r="J31" s="4" t="s">
        <v>1685</v>
      </c>
    </row>
    <row r="32" spans="1:10" ht="11.25">
      <c r="A32" s="4">
        <v>31</v>
      </c>
      <c r="B32" s="4" t="s">
        <v>878</v>
      </c>
      <c r="C32" s="4" t="s">
        <v>141</v>
      </c>
      <c r="D32" s="4" t="s">
        <v>991</v>
      </c>
      <c r="E32" s="4" t="s">
        <v>992</v>
      </c>
      <c r="F32" s="4" t="s">
        <v>968</v>
      </c>
      <c r="G32" s="4" t="s">
        <v>993</v>
      </c>
      <c r="J32" s="4" t="s">
        <v>1685</v>
      </c>
    </row>
    <row r="33" spans="1:10" ht="11.25">
      <c r="A33" s="4">
        <v>32</v>
      </c>
      <c r="B33" s="4" t="s">
        <v>878</v>
      </c>
      <c r="C33" s="4" t="s">
        <v>141</v>
      </c>
      <c r="D33" s="4" t="s">
        <v>994</v>
      </c>
      <c r="E33" s="4" t="s">
        <v>995</v>
      </c>
      <c r="F33" s="4" t="s">
        <v>968</v>
      </c>
      <c r="G33" s="4" t="s">
        <v>996</v>
      </c>
      <c r="J33" s="4" t="s">
        <v>1685</v>
      </c>
    </row>
    <row r="34" spans="1:10" ht="11.25">
      <c r="A34" s="4">
        <v>33</v>
      </c>
      <c r="B34" s="4" t="s">
        <v>878</v>
      </c>
      <c r="C34" s="4" t="s">
        <v>141</v>
      </c>
      <c r="D34" s="4" t="s">
        <v>997</v>
      </c>
      <c r="E34" s="4" t="s">
        <v>998</v>
      </c>
      <c r="F34" s="4" t="s">
        <v>968</v>
      </c>
      <c r="G34" s="4" t="s">
        <v>999</v>
      </c>
      <c r="J34" s="4" t="s">
        <v>1685</v>
      </c>
    </row>
    <row r="35" spans="1:10" ht="11.25">
      <c r="A35" s="4">
        <v>34</v>
      </c>
      <c r="B35" s="4" t="s">
        <v>878</v>
      </c>
      <c r="C35" s="4" t="s">
        <v>141</v>
      </c>
      <c r="D35" s="4" t="s">
        <v>1000</v>
      </c>
      <c r="E35" s="4" t="s">
        <v>1001</v>
      </c>
      <c r="F35" s="4" t="s">
        <v>968</v>
      </c>
      <c r="G35" s="4" t="s">
        <v>1002</v>
      </c>
      <c r="J35" s="4" t="s">
        <v>1685</v>
      </c>
    </row>
    <row r="36" spans="1:10" ht="11.25">
      <c r="A36" s="4">
        <v>35</v>
      </c>
      <c r="B36" s="4" t="s">
        <v>878</v>
      </c>
      <c r="C36" s="4" t="s">
        <v>141</v>
      </c>
      <c r="D36" s="4" t="s">
        <v>1003</v>
      </c>
      <c r="E36" s="4" t="s">
        <v>1004</v>
      </c>
      <c r="F36" s="4" t="s">
        <v>894</v>
      </c>
      <c r="G36" s="4" t="s">
        <v>1005</v>
      </c>
      <c r="J36" s="4" t="s">
        <v>1685</v>
      </c>
    </row>
    <row r="37" spans="1:10" ht="11.25">
      <c r="A37" s="4">
        <v>36</v>
      </c>
      <c r="B37" s="4" t="s">
        <v>878</v>
      </c>
      <c r="C37" s="4" t="s">
        <v>141</v>
      </c>
      <c r="D37" s="4" t="s">
        <v>1006</v>
      </c>
      <c r="E37" s="4" t="s">
        <v>1007</v>
      </c>
      <c r="F37" s="4" t="s">
        <v>1008</v>
      </c>
      <c r="G37" s="4" t="s">
        <v>1009</v>
      </c>
      <c r="J37" s="4" t="s">
        <v>1685</v>
      </c>
    </row>
    <row r="38" spans="1:10" ht="11.25">
      <c r="A38" s="4">
        <v>37</v>
      </c>
      <c r="B38" s="4" t="s">
        <v>878</v>
      </c>
      <c r="C38" s="4" t="s">
        <v>141</v>
      </c>
      <c r="D38" s="4" t="s">
        <v>1010</v>
      </c>
      <c r="E38" s="4" t="s">
        <v>1011</v>
      </c>
      <c r="F38" s="4" t="s">
        <v>1012</v>
      </c>
      <c r="G38" s="4" t="s">
        <v>1013</v>
      </c>
      <c r="J38" s="4" t="s">
        <v>1685</v>
      </c>
    </row>
    <row r="39" spans="1:10" ht="11.25">
      <c r="A39" s="4">
        <v>38</v>
      </c>
      <c r="B39" s="4" t="s">
        <v>878</v>
      </c>
      <c r="C39" s="4" t="s">
        <v>141</v>
      </c>
      <c r="D39" s="4" t="s">
        <v>1014</v>
      </c>
      <c r="E39" s="4" t="s">
        <v>1015</v>
      </c>
      <c r="F39" s="4" t="s">
        <v>1016</v>
      </c>
      <c r="G39" s="4" t="s">
        <v>891</v>
      </c>
      <c r="J39" s="4" t="s">
        <v>1685</v>
      </c>
    </row>
    <row r="40" spans="1:10" ht="11.25">
      <c r="A40" s="4">
        <v>39</v>
      </c>
      <c r="B40" s="4" t="s">
        <v>878</v>
      </c>
      <c r="C40" s="4" t="s">
        <v>141</v>
      </c>
      <c r="D40" s="4" t="s">
        <v>1017</v>
      </c>
      <c r="E40" s="4" t="s">
        <v>1018</v>
      </c>
      <c r="F40" s="4" t="s">
        <v>1019</v>
      </c>
      <c r="G40" s="4" t="s">
        <v>911</v>
      </c>
      <c r="J40" s="4" t="s">
        <v>1685</v>
      </c>
    </row>
    <row r="41" spans="1:10" ht="11.25">
      <c r="A41" s="4">
        <v>40</v>
      </c>
      <c r="B41" s="4" t="s">
        <v>878</v>
      </c>
      <c r="C41" s="4" t="s">
        <v>141</v>
      </c>
      <c r="D41" s="4" t="s">
        <v>1020</v>
      </c>
      <c r="E41" s="4" t="s">
        <v>1021</v>
      </c>
      <c r="F41" s="4" t="s">
        <v>1022</v>
      </c>
      <c r="G41" s="4" t="s">
        <v>915</v>
      </c>
      <c r="J41" s="4" t="s">
        <v>1685</v>
      </c>
    </row>
    <row r="42" spans="1:10" ht="11.25">
      <c r="A42" s="4">
        <v>41</v>
      </c>
      <c r="B42" s="4" t="s">
        <v>878</v>
      </c>
      <c r="C42" s="4" t="s">
        <v>141</v>
      </c>
      <c r="D42" s="4" t="s">
        <v>1023</v>
      </c>
      <c r="E42" s="4" t="s">
        <v>1024</v>
      </c>
      <c r="F42" s="4" t="s">
        <v>1025</v>
      </c>
      <c r="G42" s="4" t="s">
        <v>915</v>
      </c>
      <c r="H42" s="4" t="s">
        <v>1026</v>
      </c>
      <c r="J42" s="4" t="s">
        <v>1685</v>
      </c>
    </row>
    <row r="43" spans="1:10" ht="11.25">
      <c r="A43" s="4">
        <v>42</v>
      </c>
      <c r="B43" s="4" t="s">
        <v>878</v>
      </c>
      <c r="C43" s="4" t="s">
        <v>141</v>
      </c>
      <c r="D43" s="4" t="s">
        <v>1027</v>
      </c>
      <c r="E43" s="4" t="s">
        <v>1028</v>
      </c>
      <c r="F43" s="4" t="s">
        <v>1029</v>
      </c>
      <c r="G43" s="4" t="s">
        <v>1030</v>
      </c>
      <c r="H43" s="4" t="s">
        <v>1031</v>
      </c>
      <c r="J43" s="4" t="s">
        <v>1685</v>
      </c>
    </row>
    <row r="44" spans="1:10" ht="11.25">
      <c r="A44" s="4">
        <v>43</v>
      </c>
      <c r="B44" s="4" t="s">
        <v>878</v>
      </c>
      <c r="C44" s="4" t="s">
        <v>141</v>
      </c>
      <c r="D44" s="4" t="s">
        <v>1032</v>
      </c>
      <c r="E44" s="4" t="s">
        <v>1033</v>
      </c>
      <c r="F44" s="4" t="s">
        <v>1034</v>
      </c>
      <c r="G44" s="4" t="s">
        <v>915</v>
      </c>
      <c r="H44" s="4" t="s">
        <v>1035</v>
      </c>
      <c r="J44" s="4" t="s">
        <v>1685</v>
      </c>
    </row>
    <row r="45" spans="1:10" ht="11.25">
      <c r="A45" s="4">
        <v>44</v>
      </c>
      <c r="B45" s="4" t="s">
        <v>878</v>
      </c>
      <c r="C45" s="4" t="s">
        <v>141</v>
      </c>
      <c r="D45" s="4" t="s">
        <v>1036</v>
      </c>
      <c r="E45" s="4" t="s">
        <v>1037</v>
      </c>
      <c r="F45" s="4" t="s">
        <v>1038</v>
      </c>
      <c r="G45" s="4" t="s">
        <v>1039</v>
      </c>
      <c r="H45" s="4" t="s">
        <v>1040</v>
      </c>
      <c r="J45" s="4" t="s">
        <v>1685</v>
      </c>
    </row>
    <row r="46" spans="1:10" ht="11.25">
      <c r="A46" s="4">
        <v>45</v>
      </c>
      <c r="B46" s="4" t="s">
        <v>878</v>
      </c>
      <c r="C46" s="4" t="s">
        <v>141</v>
      </c>
      <c r="D46" s="4" t="s">
        <v>1041</v>
      </c>
      <c r="E46" s="4" t="s">
        <v>1042</v>
      </c>
      <c r="F46" s="4" t="s">
        <v>1043</v>
      </c>
      <c r="G46" s="4" t="s">
        <v>1039</v>
      </c>
      <c r="J46" s="4" t="s">
        <v>1685</v>
      </c>
    </row>
    <row r="47" spans="1:10" ht="11.25">
      <c r="A47" s="4">
        <v>46</v>
      </c>
      <c r="B47" s="4" t="s">
        <v>878</v>
      </c>
      <c r="C47" s="4" t="s">
        <v>141</v>
      </c>
      <c r="D47" s="4" t="s">
        <v>1044</v>
      </c>
      <c r="E47" s="4" t="s">
        <v>1045</v>
      </c>
      <c r="F47" s="4" t="s">
        <v>1046</v>
      </c>
      <c r="G47" s="4" t="s">
        <v>891</v>
      </c>
      <c r="J47" s="4" t="s">
        <v>1685</v>
      </c>
    </row>
    <row r="48" spans="1:10" ht="11.25">
      <c r="A48" s="4">
        <v>47</v>
      </c>
      <c r="B48" s="4" t="s">
        <v>878</v>
      </c>
      <c r="C48" s="4" t="s">
        <v>141</v>
      </c>
      <c r="D48" s="4" t="s">
        <v>1047</v>
      </c>
      <c r="E48" s="4" t="s">
        <v>1048</v>
      </c>
      <c r="F48" s="4" t="s">
        <v>1049</v>
      </c>
      <c r="G48" s="4" t="s">
        <v>1050</v>
      </c>
      <c r="J48" s="4" t="s">
        <v>1685</v>
      </c>
    </row>
    <row r="49" spans="1:10" ht="11.25">
      <c r="A49" s="4">
        <v>48</v>
      </c>
      <c r="B49" s="4" t="s">
        <v>878</v>
      </c>
      <c r="C49" s="4" t="s">
        <v>141</v>
      </c>
      <c r="D49" s="4" t="s">
        <v>1051</v>
      </c>
      <c r="E49" s="4" t="s">
        <v>1052</v>
      </c>
      <c r="F49" s="4" t="s">
        <v>1053</v>
      </c>
      <c r="G49" s="4" t="s">
        <v>1050</v>
      </c>
      <c r="J49" s="4" t="s">
        <v>1685</v>
      </c>
    </row>
    <row r="50" spans="1:10" ht="11.25">
      <c r="A50" s="4">
        <v>49</v>
      </c>
      <c r="B50" s="4" t="s">
        <v>878</v>
      </c>
      <c r="C50" s="4" t="s">
        <v>141</v>
      </c>
      <c r="D50" s="4" t="s">
        <v>1054</v>
      </c>
      <c r="E50" s="4" t="s">
        <v>1055</v>
      </c>
      <c r="F50" s="4" t="s">
        <v>1056</v>
      </c>
      <c r="G50" s="4" t="s">
        <v>1057</v>
      </c>
      <c r="H50" s="4" t="s">
        <v>1058</v>
      </c>
      <c r="J50" s="4" t="s">
        <v>1685</v>
      </c>
    </row>
    <row r="51" spans="1:10" ht="11.25">
      <c r="A51" s="4">
        <v>50</v>
      </c>
      <c r="B51" s="4" t="s">
        <v>878</v>
      </c>
      <c r="C51" s="4" t="s">
        <v>141</v>
      </c>
      <c r="D51" s="4" t="s">
        <v>1059</v>
      </c>
      <c r="E51" s="4" t="s">
        <v>1060</v>
      </c>
      <c r="F51" s="4" t="s">
        <v>1061</v>
      </c>
      <c r="G51" s="4" t="s">
        <v>1050</v>
      </c>
      <c r="J51" s="4" t="s">
        <v>1685</v>
      </c>
    </row>
    <row r="52" spans="1:10" ht="11.25">
      <c r="A52" s="4">
        <v>51</v>
      </c>
      <c r="B52" s="4" t="s">
        <v>878</v>
      </c>
      <c r="C52" s="4" t="s">
        <v>141</v>
      </c>
      <c r="D52" s="4" t="s">
        <v>1062</v>
      </c>
      <c r="E52" s="4" t="s">
        <v>1063</v>
      </c>
      <c r="F52" s="4" t="s">
        <v>1064</v>
      </c>
      <c r="G52" s="4" t="s">
        <v>1039</v>
      </c>
      <c r="H52" s="4" t="s">
        <v>965</v>
      </c>
      <c r="J52" s="4" t="s">
        <v>1685</v>
      </c>
    </row>
    <row r="53" spans="1:10" ht="11.25">
      <c r="A53" s="4">
        <v>52</v>
      </c>
      <c r="B53" s="4" t="s">
        <v>878</v>
      </c>
      <c r="C53" s="4" t="s">
        <v>141</v>
      </c>
      <c r="D53" s="4" t="s">
        <v>1065</v>
      </c>
      <c r="E53" s="4" t="s">
        <v>1066</v>
      </c>
      <c r="F53" s="4" t="s">
        <v>1067</v>
      </c>
      <c r="G53" s="4" t="s">
        <v>907</v>
      </c>
      <c r="H53" s="4" t="s">
        <v>1068</v>
      </c>
      <c r="J53" s="4" t="s">
        <v>1685</v>
      </c>
    </row>
    <row r="54" spans="1:10" ht="11.25">
      <c r="A54" s="4">
        <v>53</v>
      </c>
      <c r="B54" s="4" t="s">
        <v>878</v>
      </c>
      <c r="C54" s="4" t="s">
        <v>141</v>
      </c>
      <c r="D54" s="4" t="s">
        <v>1069</v>
      </c>
      <c r="E54" s="4" t="s">
        <v>1070</v>
      </c>
      <c r="F54" s="4" t="s">
        <v>1071</v>
      </c>
      <c r="G54" s="4" t="s">
        <v>891</v>
      </c>
      <c r="J54" s="4" t="s">
        <v>1685</v>
      </c>
    </row>
    <row r="55" spans="1:10" ht="11.25">
      <c r="A55" s="4">
        <v>54</v>
      </c>
      <c r="B55" s="4" t="s">
        <v>878</v>
      </c>
      <c r="C55" s="4" t="s">
        <v>141</v>
      </c>
      <c r="D55" s="4" t="s">
        <v>1072</v>
      </c>
      <c r="E55" s="4" t="s">
        <v>1073</v>
      </c>
      <c r="F55" s="4" t="s">
        <v>1074</v>
      </c>
      <c r="G55" s="4" t="s">
        <v>969</v>
      </c>
      <c r="H55" s="4" t="s">
        <v>1075</v>
      </c>
      <c r="J55" s="4" t="s">
        <v>1685</v>
      </c>
    </row>
    <row r="56" spans="1:10" ht="11.25">
      <c r="A56" s="4">
        <v>55</v>
      </c>
      <c r="B56" s="4" t="s">
        <v>878</v>
      </c>
      <c r="C56" s="4" t="s">
        <v>141</v>
      </c>
      <c r="D56" s="4" t="s">
        <v>1076</v>
      </c>
      <c r="E56" s="4" t="s">
        <v>1077</v>
      </c>
      <c r="F56" s="4" t="s">
        <v>1078</v>
      </c>
      <c r="G56" s="4" t="s">
        <v>1079</v>
      </c>
      <c r="H56" s="4" t="s">
        <v>1080</v>
      </c>
      <c r="J56" s="4" t="s">
        <v>1685</v>
      </c>
    </row>
    <row r="57" spans="1:10" ht="11.25">
      <c r="A57" s="4">
        <v>56</v>
      </c>
      <c r="B57" s="4" t="s">
        <v>878</v>
      </c>
      <c r="C57" s="4" t="s">
        <v>141</v>
      </c>
      <c r="D57" s="4" t="s">
        <v>1081</v>
      </c>
      <c r="E57" s="4" t="s">
        <v>1082</v>
      </c>
      <c r="F57" s="4" t="s">
        <v>1083</v>
      </c>
      <c r="G57" s="4" t="s">
        <v>1039</v>
      </c>
      <c r="J57" s="4" t="s">
        <v>1685</v>
      </c>
    </row>
    <row r="58" spans="1:10" ht="11.25">
      <c r="A58" s="4">
        <v>57</v>
      </c>
      <c r="B58" s="4" t="s">
        <v>878</v>
      </c>
      <c r="C58" s="4" t="s">
        <v>141</v>
      </c>
      <c r="D58" s="4" t="s">
        <v>1084</v>
      </c>
      <c r="E58" s="4" t="s">
        <v>1085</v>
      </c>
      <c r="F58" s="4" t="s">
        <v>1086</v>
      </c>
      <c r="G58" s="4" t="s">
        <v>1087</v>
      </c>
      <c r="J58" s="4" t="s">
        <v>1685</v>
      </c>
    </row>
    <row r="59" spans="1:10" ht="11.25">
      <c r="A59" s="4">
        <v>58</v>
      </c>
      <c r="B59" s="4" t="s">
        <v>878</v>
      </c>
      <c r="C59" s="4" t="s">
        <v>141</v>
      </c>
      <c r="D59" s="4" t="s">
        <v>1088</v>
      </c>
      <c r="E59" s="4" t="s">
        <v>1089</v>
      </c>
      <c r="F59" s="4" t="s">
        <v>1090</v>
      </c>
      <c r="G59" s="4" t="s">
        <v>915</v>
      </c>
      <c r="J59" s="4" t="s">
        <v>1685</v>
      </c>
    </row>
    <row r="60" spans="1:10" ht="11.25">
      <c r="A60" s="4">
        <v>59</v>
      </c>
      <c r="B60" s="4" t="s">
        <v>878</v>
      </c>
      <c r="C60" s="4" t="s">
        <v>141</v>
      </c>
      <c r="D60" s="4" t="s">
        <v>1091</v>
      </c>
      <c r="E60" s="4" t="s">
        <v>1092</v>
      </c>
      <c r="F60" s="4" t="s">
        <v>1093</v>
      </c>
      <c r="G60" s="4" t="s">
        <v>957</v>
      </c>
      <c r="H60" s="4" t="s">
        <v>1094</v>
      </c>
      <c r="J60" s="4" t="s">
        <v>1685</v>
      </c>
    </row>
    <row r="61" spans="1:10" ht="11.25">
      <c r="A61" s="4">
        <v>60</v>
      </c>
      <c r="B61" s="4" t="s">
        <v>878</v>
      </c>
      <c r="C61" s="4" t="s">
        <v>141</v>
      </c>
      <c r="D61" s="4" t="s">
        <v>1095</v>
      </c>
      <c r="E61" s="4" t="s">
        <v>1096</v>
      </c>
      <c r="F61" s="4" t="s">
        <v>1097</v>
      </c>
      <c r="G61" s="4" t="s">
        <v>1098</v>
      </c>
      <c r="J61" s="4" t="s">
        <v>1685</v>
      </c>
    </row>
    <row r="62" spans="1:10" ht="11.25">
      <c r="A62" s="4">
        <v>61</v>
      </c>
      <c r="B62" s="4" t="s">
        <v>878</v>
      </c>
      <c r="C62" s="4" t="s">
        <v>141</v>
      </c>
      <c r="D62" s="4" t="s">
        <v>1099</v>
      </c>
      <c r="E62" s="4" t="s">
        <v>1100</v>
      </c>
      <c r="F62" s="4" t="s">
        <v>1101</v>
      </c>
      <c r="G62" s="4" t="s">
        <v>1039</v>
      </c>
      <c r="J62" s="4" t="s">
        <v>1685</v>
      </c>
    </row>
    <row r="63" spans="1:10" ht="11.25">
      <c r="A63" s="4">
        <v>62</v>
      </c>
      <c r="B63" s="4" t="s">
        <v>878</v>
      </c>
      <c r="C63" s="4" t="s">
        <v>141</v>
      </c>
      <c r="D63" s="4" t="s">
        <v>1102</v>
      </c>
      <c r="E63" s="4" t="s">
        <v>1103</v>
      </c>
      <c r="F63" s="4" t="s">
        <v>1104</v>
      </c>
      <c r="G63" s="4" t="s">
        <v>891</v>
      </c>
      <c r="H63" s="4" t="s">
        <v>1105</v>
      </c>
      <c r="J63" s="4" t="s">
        <v>1685</v>
      </c>
    </row>
    <row r="64" spans="1:10" ht="11.25">
      <c r="A64" s="4">
        <v>63</v>
      </c>
      <c r="B64" s="4" t="s">
        <v>878</v>
      </c>
      <c r="C64" s="4" t="s">
        <v>141</v>
      </c>
      <c r="D64" s="4" t="s">
        <v>1106</v>
      </c>
      <c r="E64" s="4" t="s">
        <v>1107</v>
      </c>
      <c r="F64" s="4" t="s">
        <v>1108</v>
      </c>
      <c r="G64" s="4" t="s">
        <v>911</v>
      </c>
      <c r="H64" s="4" t="s">
        <v>1109</v>
      </c>
      <c r="J64" s="4" t="s">
        <v>1685</v>
      </c>
    </row>
    <row r="65" spans="1:10" ht="11.25">
      <c r="A65" s="4">
        <v>64</v>
      </c>
      <c r="B65" s="4" t="s">
        <v>878</v>
      </c>
      <c r="C65" s="4" t="s">
        <v>141</v>
      </c>
      <c r="D65" s="4" t="s">
        <v>1110</v>
      </c>
      <c r="E65" s="4" t="s">
        <v>1111</v>
      </c>
      <c r="F65" s="4" t="s">
        <v>1112</v>
      </c>
      <c r="G65" s="4" t="s">
        <v>1113</v>
      </c>
      <c r="J65" s="4" t="s">
        <v>1685</v>
      </c>
    </row>
    <row r="66" spans="1:10" ht="11.25">
      <c r="A66" s="4">
        <v>65</v>
      </c>
      <c r="B66" s="4" t="s">
        <v>878</v>
      </c>
      <c r="C66" s="4" t="s">
        <v>141</v>
      </c>
      <c r="D66" s="4" t="s">
        <v>1114</v>
      </c>
      <c r="E66" s="4" t="s">
        <v>1115</v>
      </c>
      <c r="F66" s="4" t="s">
        <v>1116</v>
      </c>
      <c r="G66" s="4" t="s">
        <v>907</v>
      </c>
      <c r="J66" s="4" t="s">
        <v>1685</v>
      </c>
    </row>
    <row r="67" spans="1:10" ht="11.25">
      <c r="A67" s="4">
        <v>66</v>
      </c>
      <c r="B67" s="4" t="s">
        <v>878</v>
      </c>
      <c r="C67" s="4" t="s">
        <v>141</v>
      </c>
      <c r="D67" s="4" t="s">
        <v>1117</v>
      </c>
      <c r="E67" s="4" t="s">
        <v>1118</v>
      </c>
      <c r="F67" s="4" t="s">
        <v>1119</v>
      </c>
      <c r="G67" s="4" t="s">
        <v>1120</v>
      </c>
      <c r="J67" s="4" t="s">
        <v>1685</v>
      </c>
    </row>
    <row r="68" spans="1:10" ht="11.25">
      <c r="A68" s="4">
        <v>67</v>
      </c>
      <c r="B68" s="4" t="s">
        <v>878</v>
      </c>
      <c r="C68" s="4" t="s">
        <v>141</v>
      </c>
      <c r="D68" s="4" t="s">
        <v>1121</v>
      </c>
      <c r="E68" s="4" t="s">
        <v>1122</v>
      </c>
      <c r="F68" s="4" t="s">
        <v>1123</v>
      </c>
      <c r="G68" s="4" t="s">
        <v>907</v>
      </c>
      <c r="J68" s="4" t="s">
        <v>1685</v>
      </c>
    </row>
    <row r="69" spans="1:10" ht="11.25">
      <c r="A69" s="4">
        <v>68</v>
      </c>
      <c r="B69" s="4" t="s">
        <v>878</v>
      </c>
      <c r="C69" s="4" t="s">
        <v>141</v>
      </c>
      <c r="D69" s="4" t="s">
        <v>1124</v>
      </c>
      <c r="E69" s="4" t="s">
        <v>1125</v>
      </c>
      <c r="F69" s="4" t="s">
        <v>1126</v>
      </c>
      <c r="G69" s="4" t="s">
        <v>907</v>
      </c>
      <c r="J69" s="4" t="s">
        <v>1685</v>
      </c>
    </row>
    <row r="70" spans="1:10" ht="11.25">
      <c r="A70" s="4">
        <v>69</v>
      </c>
      <c r="B70" s="4" t="s">
        <v>878</v>
      </c>
      <c r="C70" s="4" t="s">
        <v>141</v>
      </c>
      <c r="D70" s="4" t="s">
        <v>1127</v>
      </c>
      <c r="E70" s="4" t="s">
        <v>1128</v>
      </c>
      <c r="F70" s="4" t="s">
        <v>1129</v>
      </c>
      <c r="G70" s="4" t="s">
        <v>1130</v>
      </c>
      <c r="J70" s="4" t="s">
        <v>1685</v>
      </c>
    </row>
    <row r="71" spans="1:10" ht="11.25">
      <c r="A71" s="4">
        <v>70</v>
      </c>
      <c r="B71" s="4" t="s">
        <v>878</v>
      </c>
      <c r="C71" s="4" t="s">
        <v>141</v>
      </c>
      <c r="D71" s="4" t="s">
        <v>1131</v>
      </c>
      <c r="E71" s="4" t="s">
        <v>1132</v>
      </c>
      <c r="F71" s="4" t="s">
        <v>1133</v>
      </c>
      <c r="G71" s="4" t="s">
        <v>1134</v>
      </c>
      <c r="J71" s="4" t="s">
        <v>1685</v>
      </c>
    </row>
    <row r="72" spans="1:10" ht="11.25">
      <c r="A72" s="4">
        <v>71</v>
      </c>
      <c r="B72" s="4" t="s">
        <v>878</v>
      </c>
      <c r="C72" s="4" t="s">
        <v>141</v>
      </c>
      <c r="D72" s="4" t="s">
        <v>1135</v>
      </c>
      <c r="E72" s="4" t="s">
        <v>1136</v>
      </c>
      <c r="F72" s="4" t="s">
        <v>1137</v>
      </c>
      <c r="G72" s="4" t="s">
        <v>1138</v>
      </c>
      <c r="J72" s="4" t="s">
        <v>1685</v>
      </c>
    </row>
    <row r="73" spans="1:10" ht="11.25">
      <c r="A73" s="4">
        <v>72</v>
      </c>
      <c r="B73" s="4" t="s">
        <v>878</v>
      </c>
      <c r="C73" s="4" t="s">
        <v>141</v>
      </c>
      <c r="D73" s="4" t="s">
        <v>1139</v>
      </c>
      <c r="E73" s="4" t="s">
        <v>1140</v>
      </c>
      <c r="F73" s="4" t="s">
        <v>1141</v>
      </c>
      <c r="G73" s="4" t="s">
        <v>1120</v>
      </c>
      <c r="J73" s="4" t="s">
        <v>1685</v>
      </c>
    </row>
    <row r="74" spans="1:10" ht="11.25">
      <c r="A74" s="4">
        <v>73</v>
      </c>
      <c r="B74" s="4" t="s">
        <v>878</v>
      </c>
      <c r="C74" s="4" t="s">
        <v>141</v>
      </c>
      <c r="D74" s="4" t="s">
        <v>1142</v>
      </c>
      <c r="E74" s="4" t="s">
        <v>1143</v>
      </c>
      <c r="F74" s="4" t="s">
        <v>1144</v>
      </c>
      <c r="G74" s="4" t="s">
        <v>1145</v>
      </c>
      <c r="H74" s="4" t="s">
        <v>1146</v>
      </c>
      <c r="J74" s="4" t="s">
        <v>1685</v>
      </c>
    </row>
    <row r="75" spans="1:10" ht="11.25">
      <c r="A75" s="4">
        <v>74</v>
      </c>
      <c r="B75" s="4" t="s">
        <v>878</v>
      </c>
      <c r="C75" s="4" t="s">
        <v>141</v>
      </c>
      <c r="D75" s="4" t="s">
        <v>1147</v>
      </c>
      <c r="E75" s="4" t="s">
        <v>1148</v>
      </c>
      <c r="F75" s="4" t="s">
        <v>1149</v>
      </c>
      <c r="G75" s="4" t="s">
        <v>1030</v>
      </c>
      <c r="J75" s="4" t="s">
        <v>1685</v>
      </c>
    </row>
    <row r="76" spans="1:10" ht="11.25">
      <c r="A76" s="4">
        <v>75</v>
      </c>
      <c r="B76" s="4" t="s">
        <v>878</v>
      </c>
      <c r="C76" s="4" t="s">
        <v>141</v>
      </c>
      <c r="D76" s="4" t="s">
        <v>1150</v>
      </c>
      <c r="E76" s="4" t="s">
        <v>1151</v>
      </c>
      <c r="F76" s="4" t="s">
        <v>1152</v>
      </c>
      <c r="G76" s="4" t="s">
        <v>1098</v>
      </c>
      <c r="J76" s="4" t="s">
        <v>1685</v>
      </c>
    </row>
    <row r="77" spans="1:10" ht="11.25">
      <c r="A77" s="4">
        <v>76</v>
      </c>
      <c r="B77" s="4" t="s">
        <v>878</v>
      </c>
      <c r="C77" s="4" t="s">
        <v>141</v>
      </c>
      <c r="D77" s="4" t="s">
        <v>1153</v>
      </c>
      <c r="E77" s="4" t="s">
        <v>1154</v>
      </c>
      <c r="F77" s="4" t="s">
        <v>1155</v>
      </c>
      <c r="G77" s="4" t="s">
        <v>1138</v>
      </c>
      <c r="H77" s="4" t="s">
        <v>1156</v>
      </c>
      <c r="J77" s="4" t="s">
        <v>1685</v>
      </c>
    </row>
    <row r="78" spans="1:10" ht="11.25">
      <c r="A78" s="4">
        <v>77</v>
      </c>
      <c r="B78" s="4" t="s">
        <v>878</v>
      </c>
      <c r="C78" s="4" t="s">
        <v>141</v>
      </c>
      <c r="D78" s="4" t="s">
        <v>1157</v>
      </c>
      <c r="E78" s="4" t="s">
        <v>1158</v>
      </c>
      <c r="F78" s="4" t="s">
        <v>1159</v>
      </c>
      <c r="G78" s="4" t="s">
        <v>1138</v>
      </c>
      <c r="J78" s="4" t="s">
        <v>1685</v>
      </c>
    </row>
    <row r="79" spans="1:10" ht="11.25">
      <c r="A79" s="4">
        <v>78</v>
      </c>
      <c r="B79" s="4" t="s">
        <v>878</v>
      </c>
      <c r="C79" s="4" t="s">
        <v>141</v>
      </c>
      <c r="D79" s="4" t="s">
        <v>1160</v>
      </c>
      <c r="E79" s="4" t="s">
        <v>1161</v>
      </c>
      <c r="F79" s="4" t="s">
        <v>1162</v>
      </c>
      <c r="G79" s="4" t="s">
        <v>957</v>
      </c>
      <c r="H79" s="4" t="s">
        <v>1163</v>
      </c>
      <c r="J79" s="4" t="s">
        <v>1685</v>
      </c>
    </row>
    <row r="80" spans="1:10" ht="11.25">
      <c r="A80" s="4">
        <v>79</v>
      </c>
      <c r="B80" s="4" t="s">
        <v>878</v>
      </c>
      <c r="C80" s="4" t="s">
        <v>141</v>
      </c>
      <c r="D80" s="4" t="s">
        <v>1164</v>
      </c>
      <c r="E80" s="4" t="s">
        <v>1165</v>
      </c>
      <c r="F80" s="4" t="s">
        <v>1166</v>
      </c>
      <c r="G80" s="4" t="s">
        <v>1134</v>
      </c>
      <c r="J80" s="4" t="s">
        <v>1685</v>
      </c>
    </row>
    <row r="81" spans="1:10" ht="11.25">
      <c r="A81" s="4">
        <v>80</v>
      </c>
      <c r="B81" s="4" t="s">
        <v>878</v>
      </c>
      <c r="C81" s="4" t="s">
        <v>141</v>
      </c>
      <c r="D81" s="4" t="s">
        <v>1167</v>
      </c>
      <c r="E81" s="4" t="s">
        <v>1168</v>
      </c>
      <c r="F81" s="4" t="s">
        <v>1169</v>
      </c>
      <c r="G81" s="4" t="s">
        <v>1130</v>
      </c>
      <c r="H81" s="4" t="s">
        <v>1170</v>
      </c>
      <c r="J81" s="4" t="s">
        <v>1685</v>
      </c>
    </row>
    <row r="82" spans="1:10" ht="11.25">
      <c r="A82" s="4">
        <v>81</v>
      </c>
      <c r="B82" s="4" t="s">
        <v>878</v>
      </c>
      <c r="C82" s="4" t="s">
        <v>141</v>
      </c>
      <c r="D82" s="4" t="s">
        <v>1171</v>
      </c>
      <c r="E82" s="4" t="s">
        <v>1172</v>
      </c>
      <c r="F82" s="4" t="s">
        <v>1173</v>
      </c>
      <c r="G82" s="4" t="s">
        <v>907</v>
      </c>
      <c r="H82" s="4" t="s">
        <v>1174</v>
      </c>
      <c r="J82" s="4" t="s">
        <v>1685</v>
      </c>
    </row>
    <row r="83" spans="1:10" ht="11.25">
      <c r="A83" s="4">
        <v>82</v>
      </c>
      <c r="B83" s="4" t="s">
        <v>878</v>
      </c>
      <c r="C83" s="4" t="s">
        <v>141</v>
      </c>
      <c r="D83" s="4" t="s">
        <v>1175</v>
      </c>
      <c r="E83" s="4" t="s">
        <v>1176</v>
      </c>
      <c r="F83" s="4" t="s">
        <v>1177</v>
      </c>
      <c r="G83" s="4" t="s">
        <v>1138</v>
      </c>
      <c r="H83" s="4" t="s">
        <v>1178</v>
      </c>
      <c r="J83" s="4" t="s">
        <v>1685</v>
      </c>
    </row>
    <row r="84" spans="1:10" ht="11.25">
      <c r="A84" s="4">
        <v>83</v>
      </c>
      <c r="B84" s="4" t="s">
        <v>878</v>
      </c>
      <c r="C84" s="4" t="s">
        <v>141</v>
      </c>
      <c r="D84" s="4" t="s">
        <v>1179</v>
      </c>
      <c r="E84" s="4" t="s">
        <v>1180</v>
      </c>
      <c r="F84" s="4" t="s">
        <v>1181</v>
      </c>
      <c r="G84" s="4" t="s">
        <v>969</v>
      </c>
      <c r="H84" s="4" t="s">
        <v>1182</v>
      </c>
      <c r="J84" s="4" t="s">
        <v>1685</v>
      </c>
    </row>
    <row r="85" spans="1:10" ht="11.25">
      <c r="A85" s="4">
        <v>84</v>
      </c>
      <c r="B85" s="4" t="s">
        <v>878</v>
      </c>
      <c r="C85" s="4" t="s">
        <v>141</v>
      </c>
      <c r="D85" s="4" t="s">
        <v>1183</v>
      </c>
      <c r="E85" s="4" t="s">
        <v>1184</v>
      </c>
      <c r="F85" s="4" t="s">
        <v>1185</v>
      </c>
      <c r="G85" s="4" t="s">
        <v>1186</v>
      </c>
      <c r="H85" s="4" t="s">
        <v>1187</v>
      </c>
      <c r="J85" s="4" t="s">
        <v>1685</v>
      </c>
    </row>
    <row r="86" spans="1:10" ht="11.25">
      <c r="A86" s="4">
        <v>85</v>
      </c>
      <c r="B86" s="4" t="s">
        <v>878</v>
      </c>
      <c r="C86" s="4" t="s">
        <v>141</v>
      </c>
      <c r="D86" s="4" t="s">
        <v>1188</v>
      </c>
      <c r="E86" s="4" t="s">
        <v>1189</v>
      </c>
      <c r="F86" s="4" t="s">
        <v>1190</v>
      </c>
      <c r="G86" s="4" t="s">
        <v>1191</v>
      </c>
      <c r="J86" s="4" t="s">
        <v>1685</v>
      </c>
    </row>
    <row r="87" spans="1:10" ht="11.25">
      <c r="A87" s="4">
        <v>86</v>
      </c>
      <c r="B87" s="4" t="s">
        <v>878</v>
      </c>
      <c r="C87" s="4" t="s">
        <v>141</v>
      </c>
      <c r="D87" s="4" t="s">
        <v>1192</v>
      </c>
      <c r="E87" s="4" t="s">
        <v>1193</v>
      </c>
      <c r="F87" s="4" t="s">
        <v>1194</v>
      </c>
      <c r="G87" s="4" t="s">
        <v>1134</v>
      </c>
      <c r="H87" s="4" t="s">
        <v>1195</v>
      </c>
      <c r="J87" s="4" t="s">
        <v>1685</v>
      </c>
    </row>
    <row r="88" spans="1:10" ht="11.25">
      <c r="A88" s="4">
        <v>87</v>
      </c>
      <c r="B88" s="4" t="s">
        <v>878</v>
      </c>
      <c r="C88" s="4" t="s">
        <v>141</v>
      </c>
      <c r="D88" s="4" t="s">
        <v>1196</v>
      </c>
      <c r="E88" s="4" t="s">
        <v>1197</v>
      </c>
      <c r="F88" s="4" t="s">
        <v>1198</v>
      </c>
      <c r="G88" s="4" t="s">
        <v>1030</v>
      </c>
      <c r="J88" s="4" t="s">
        <v>1685</v>
      </c>
    </row>
    <row r="89" spans="1:10" ht="11.25">
      <c r="A89" s="4">
        <v>88</v>
      </c>
      <c r="B89" s="4" t="s">
        <v>878</v>
      </c>
      <c r="C89" s="4" t="s">
        <v>141</v>
      </c>
      <c r="D89" s="4" t="s">
        <v>1199</v>
      </c>
      <c r="E89" s="4" t="s">
        <v>1200</v>
      </c>
      <c r="F89" s="4" t="s">
        <v>1201</v>
      </c>
      <c r="G89" s="4" t="s">
        <v>1130</v>
      </c>
      <c r="H89" s="4" t="s">
        <v>1202</v>
      </c>
      <c r="J89" s="4" t="s">
        <v>1685</v>
      </c>
    </row>
    <row r="90" spans="1:10" ht="11.25">
      <c r="A90" s="4">
        <v>89</v>
      </c>
      <c r="B90" s="4" t="s">
        <v>878</v>
      </c>
      <c r="C90" s="4" t="s">
        <v>141</v>
      </c>
      <c r="D90" s="4" t="s">
        <v>1203</v>
      </c>
      <c r="E90" s="4" t="s">
        <v>1204</v>
      </c>
      <c r="F90" s="4" t="s">
        <v>1205</v>
      </c>
      <c r="G90" s="4" t="s">
        <v>907</v>
      </c>
      <c r="H90" s="4" t="s">
        <v>1206</v>
      </c>
      <c r="J90" s="4" t="s">
        <v>1685</v>
      </c>
    </row>
    <row r="91" spans="1:10" ht="11.25">
      <c r="A91" s="4">
        <v>90</v>
      </c>
      <c r="B91" s="4" t="s">
        <v>878</v>
      </c>
      <c r="C91" s="4" t="s">
        <v>141</v>
      </c>
      <c r="D91" s="4" t="s">
        <v>1207</v>
      </c>
      <c r="E91" s="4" t="s">
        <v>1208</v>
      </c>
      <c r="F91" s="4" t="s">
        <v>1209</v>
      </c>
      <c r="G91" s="4" t="s">
        <v>1130</v>
      </c>
      <c r="H91" s="4" t="s">
        <v>1210</v>
      </c>
      <c r="J91" s="4" t="s">
        <v>1685</v>
      </c>
    </row>
    <row r="92" spans="1:10" ht="11.25">
      <c r="A92" s="4">
        <v>91</v>
      </c>
      <c r="B92" s="4" t="s">
        <v>878</v>
      </c>
      <c r="C92" s="4" t="s">
        <v>141</v>
      </c>
      <c r="D92" s="4" t="s">
        <v>1211</v>
      </c>
      <c r="E92" s="4" t="s">
        <v>1212</v>
      </c>
      <c r="F92" s="4" t="s">
        <v>1213</v>
      </c>
      <c r="G92" s="4" t="s">
        <v>1134</v>
      </c>
      <c r="H92" s="4" t="s">
        <v>1214</v>
      </c>
      <c r="J92" s="4" t="s">
        <v>1685</v>
      </c>
    </row>
    <row r="93" spans="1:10" ht="11.25">
      <c r="A93" s="4">
        <v>92</v>
      </c>
      <c r="B93" s="4" t="s">
        <v>878</v>
      </c>
      <c r="C93" s="4" t="s">
        <v>141</v>
      </c>
      <c r="D93" s="4" t="s">
        <v>1215</v>
      </c>
      <c r="E93" s="4" t="s">
        <v>1216</v>
      </c>
      <c r="F93" s="4" t="s">
        <v>1217</v>
      </c>
      <c r="G93" s="4" t="s">
        <v>907</v>
      </c>
      <c r="H93" s="4" t="s">
        <v>1218</v>
      </c>
      <c r="J93" s="4" t="s">
        <v>1685</v>
      </c>
    </row>
    <row r="94" spans="1:10" ht="11.25">
      <c r="A94" s="4">
        <v>93</v>
      </c>
      <c r="B94" s="4" t="s">
        <v>878</v>
      </c>
      <c r="C94" s="4" t="s">
        <v>141</v>
      </c>
      <c r="D94" s="4" t="s">
        <v>1219</v>
      </c>
      <c r="E94" s="4" t="s">
        <v>1220</v>
      </c>
      <c r="F94" s="4" t="s">
        <v>1221</v>
      </c>
      <c r="G94" s="4" t="s">
        <v>907</v>
      </c>
      <c r="J94" s="4" t="s">
        <v>1685</v>
      </c>
    </row>
    <row r="95" spans="1:10" ht="11.25">
      <c r="A95" s="4">
        <v>94</v>
      </c>
      <c r="B95" s="4" t="s">
        <v>878</v>
      </c>
      <c r="C95" s="4" t="s">
        <v>141</v>
      </c>
      <c r="D95" s="4" t="s">
        <v>1222</v>
      </c>
      <c r="E95" s="4" t="s">
        <v>1223</v>
      </c>
      <c r="F95" s="4" t="s">
        <v>1224</v>
      </c>
      <c r="G95" s="4" t="s">
        <v>1130</v>
      </c>
      <c r="H95" s="4" t="s">
        <v>1225</v>
      </c>
      <c r="J95" s="4" t="s">
        <v>1685</v>
      </c>
    </row>
    <row r="96" spans="1:10" ht="11.25">
      <c r="A96" s="4">
        <v>95</v>
      </c>
      <c r="B96" s="4" t="s">
        <v>878</v>
      </c>
      <c r="C96" s="4" t="s">
        <v>141</v>
      </c>
      <c r="D96" s="4" t="s">
        <v>1226</v>
      </c>
      <c r="E96" s="4" t="s">
        <v>1227</v>
      </c>
      <c r="F96" s="4" t="s">
        <v>1228</v>
      </c>
      <c r="G96" s="4" t="s">
        <v>1191</v>
      </c>
      <c r="H96" s="4" t="s">
        <v>1229</v>
      </c>
      <c r="J96" s="4" t="s">
        <v>1685</v>
      </c>
    </row>
    <row r="97" spans="1:10" ht="11.25">
      <c r="A97" s="4">
        <v>96</v>
      </c>
      <c r="B97" s="4" t="s">
        <v>878</v>
      </c>
      <c r="C97" s="4" t="s">
        <v>141</v>
      </c>
      <c r="D97" s="4" t="s">
        <v>1230</v>
      </c>
      <c r="E97" s="4" t="s">
        <v>1231</v>
      </c>
      <c r="F97" s="4" t="s">
        <v>1232</v>
      </c>
      <c r="G97" s="4" t="s">
        <v>899</v>
      </c>
      <c r="H97" s="4" t="s">
        <v>1233</v>
      </c>
      <c r="J97" s="4" t="s">
        <v>1685</v>
      </c>
    </row>
    <row r="98" spans="1:10" ht="11.25">
      <c r="A98" s="4">
        <v>97</v>
      </c>
      <c r="B98" s="4" t="s">
        <v>878</v>
      </c>
      <c r="C98" s="4" t="s">
        <v>141</v>
      </c>
      <c r="D98" s="4" t="s">
        <v>1234</v>
      </c>
      <c r="E98" s="4" t="s">
        <v>1235</v>
      </c>
      <c r="F98" s="4" t="s">
        <v>1236</v>
      </c>
      <c r="G98" s="4" t="s">
        <v>925</v>
      </c>
      <c r="H98" s="4" t="s">
        <v>1237</v>
      </c>
      <c r="J98" s="4" t="s">
        <v>1685</v>
      </c>
    </row>
    <row r="99" spans="1:10" ht="11.25">
      <c r="A99" s="4">
        <v>98</v>
      </c>
      <c r="B99" s="4" t="s">
        <v>878</v>
      </c>
      <c r="C99" s="4" t="s">
        <v>141</v>
      </c>
      <c r="D99" s="4" t="s">
        <v>1238</v>
      </c>
      <c r="E99" s="4" t="s">
        <v>1239</v>
      </c>
      <c r="F99" s="4" t="s">
        <v>1240</v>
      </c>
      <c r="G99" s="4" t="s">
        <v>1241</v>
      </c>
      <c r="H99" s="4" t="s">
        <v>1242</v>
      </c>
      <c r="J99" s="4" t="s">
        <v>1685</v>
      </c>
    </row>
    <row r="100" spans="1:10" ht="11.25">
      <c r="A100" s="4">
        <v>99</v>
      </c>
      <c r="B100" s="4" t="s">
        <v>878</v>
      </c>
      <c r="C100" s="4" t="s">
        <v>141</v>
      </c>
      <c r="D100" s="4" t="s">
        <v>1243</v>
      </c>
      <c r="E100" s="4" t="s">
        <v>1244</v>
      </c>
      <c r="F100" s="4" t="s">
        <v>1245</v>
      </c>
      <c r="G100" s="4" t="s">
        <v>1130</v>
      </c>
      <c r="H100" s="4" t="s">
        <v>1246</v>
      </c>
      <c r="J100" s="4" t="s">
        <v>1685</v>
      </c>
    </row>
    <row r="101" spans="1:10" ht="11.25">
      <c r="A101" s="4">
        <v>100</v>
      </c>
      <c r="B101" s="4" t="s">
        <v>878</v>
      </c>
      <c r="C101" s="4" t="s">
        <v>141</v>
      </c>
      <c r="D101" s="4" t="s">
        <v>1247</v>
      </c>
      <c r="E101" s="4" t="s">
        <v>1248</v>
      </c>
      <c r="F101" s="4" t="s">
        <v>1249</v>
      </c>
      <c r="G101" s="4" t="s">
        <v>1191</v>
      </c>
      <c r="H101" s="4" t="s">
        <v>1250</v>
      </c>
      <c r="J101" s="4" t="s">
        <v>1685</v>
      </c>
    </row>
    <row r="102" spans="1:10" ht="11.25">
      <c r="A102" s="4">
        <v>101</v>
      </c>
      <c r="B102" s="4" t="s">
        <v>878</v>
      </c>
      <c r="C102" s="4" t="s">
        <v>141</v>
      </c>
      <c r="D102" s="4" t="s">
        <v>1251</v>
      </c>
      <c r="E102" s="4" t="s">
        <v>1252</v>
      </c>
      <c r="F102" s="4" t="s">
        <v>1253</v>
      </c>
      <c r="G102" s="4" t="s">
        <v>1191</v>
      </c>
      <c r="H102" s="4" t="s">
        <v>1254</v>
      </c>
      <c r="J102" s="4" t="s">
        <v>1685</v>
      </c>
    </row>
    <row r="103" spans="1:10" ht="11.25">
      <c r="A103" s="4">
        <v>102</v>
      </c>
      <c r="B103" s="4" t="s">
        <v>878</v>
      </c>
      <c r="C103" s="4" t="s">
        <v>141</v>
      </c>
      <c r="D103" s="4" t="s">
        <v>1255</v>
      </c>
      <c r="E103" s="4" t="s">
        <v>1256</v>
      </c>
      <c r="F103" s="4" t="s">
        <v>1257</v>
      </c>
      <c r="G103" s="4" t="s">
        <v>1087</v>
      </c>
      <c r="J103" s="4" t="s">
        <v>1685</v>
      </c>
    </row>
    <row r="104" spans="1:10" ht="11.25">
      <c r="A104" s="4">
        <v>103</v>
      </c>
      <c r="B104" s="4" t="s">
        <v>878</v>
      </c>
      <c r="C104" s="4" t="s">
        <v>141</v>
      </c>
      <c r="D104" s="4" t="s">
        <v>1258</v>
      </c>
      <c r="E104" s="4" t="s">
        <v>1259</v>
      </c>
      <c r="F104" s="4" t="s">
        <v>1260</v>
      </c>
      <c r="G104" s="4" t="s">
        <v>1087</v>
      </c>
      <c r="J104" s="4" t="s">
        <v>1685</v>
      </c>
    </row>
    <row r="105" spans="1:10" ht="11.25">
      <c r="A105" s="4">
        <v>104</v>
      </c>
      <c r="B105" s="4" t="s">
        <v>878</v>
      </c>
      <c r="C105" s="4" t="s">
        <v>141</v>
      </c>
      <c r="D105" s="4" t="s">
        <v>1261</v>
      </c>
      <c r="E105" s="4" t="s">
        <v>1262</v>
      </c>
      <c r="F105" s="4" t="s">
        <v>1263</v>
      </c>
      <c r="G105" s="4" t="s">
        <v>1087</v>
      </c>
      <c r="H105" s="4" t="s">
        <v>1264</v>
      </c>
      <c r="J105" s="4" t="s">
        <v>1685</v>
      </c>
    </row>
    <row r="106" spans="1:10" ht="11.25">
      <c r="A106" s="4">
        <v>105</v>
      </c>
      <c r="B106" s="4" t="s">
        <v>878</v>
      </c>
      <c r="C106" s="4" t="s">
        <v>141</v>
      </c>
      <c r="D106" s="4" t="s">
        <v>1265</v>
      </c>
      <c r="E106" s="4" t="s">
        <v>1266</v>
      </c>
      <c r="F106" s="4" t="s">
        <v>1267</v>
      </c>
      <c r="G106" s="4" t="s">
        <v>1087</v>
      </c>
      <c r="H106" s="4" t="s">
        <v>1268</v>
      </c>
      <c r="J106" s="4" t="s">
        <v>1685</v>
      </c>
    </row>
    <row r="107" spans="1:10" ht="11.25">
      <c r="A107" s="4">
        <v>106</v>
      </c>
      <c r="B107" s="4" t="s">
        <v>878</v>
      </c>
      <c r="C107" s="4" t="s">
        <v>141</v>
      </c>
      <c r="D107" s="4" t="s">
        <v>1269</v>
      </c>
      <c r="E107" s="4" t="s">
        <v>1270</v>
      </c>
      <c r="F107" s="4" t="s">
        <v>1271</v>
      </c>
      <c r="G107" s="4" t="s">
        <v>1272</v>
      </c>
      <c r="J107" s="4" t="s">
        <v>1685</v>
      </c>
    </row>
    <row r="108" spans="1:10" ht="11.25">
      <c r="A108" s="4">
        <v>107</v>
      </c>
      <c r="B108" s="4" t="s">
        <v>878</v>
      </c>
      <c r="C108" s="4" t="s">
        <v>141</v>
      </c>
      <c r="D108" s="4" t="s">
        <v>1273</v>
      </c>
      <c r="E108" s="4" t="s">
        <v>1274</v>
      </c>
      <c r="F108" s="4" t="s">
        <v>1275</v>
      </c>
      <c r="G108" s="4" t="s">
        <v>925</v>
      </c>
      <c r="J108" s="4" t="s">
        <v>1685</v>
      </c>
    </row>
    <row r="109" spans="1:10" ht="11.25">
      <c r="A109" s="4">
        <v>108</v>
      </c>
      <c r="B109" s="4" t="s">
        <v>878</v>
      </c>
      <c r="C109" s="4" t="s">
        <v>141</v>
      </c>
      <c r="D109" s="4" t="s">
        <v>1276</v>
      </c>
      <c r="E109" s="4" t="s">
        <v>1277</v>
      </c>
      <c r="F109" s="4" t="s">
        <v>1278</v>
      </c>
      <c r="G109" s="4" t="s">
        <v>915</v>
      </c>
      <c r="H109" s="4" t="s">
        <v>1279</v>
      </c>
      <c r="J109" s="4" t="s">
        <v>1685</v>
      </c>
    </row>
    <row r="110" spans="1:10" ht="11.25">
      <c r="A110" s="4">
        <v>109</v>
      </c>
      <c r="B110" s="4" t="s">
        <v>878</v>
      </c>
      <c r="C110" s="4" t="s">
        <v>141</v>
      </c>
      <c r="D110" s="4" t="s">
        <v>1280</v>
      </c>
      <c r="E110" s="4" t="s">
        <v>1281</v>
      </c>
      <c r="F110" s="4" t="s">
        <v>1282</v>
      </c>
      <c r="G110" s="4" t="s">
        <v>1134</v>
      </c>
      <c r="J110" s="4" t="s">
        <v>1685</v>
      </c>
    </row>
    <row r="111" spans="1:10" ht="11.25">
      <c r="A111" s="4">
        <v>110</v>
      </c>
      <c r="B111" s="4" t="s">
        <v>878</v>
      </c>
      <c r="C111" s="4" t="s">
        <v>141</v>
      </c>
      <c r="D111" s="4" t="s">
        <v>1283</v>
      </c>
      <c r="E111" s="4" t="s">
        <v>1284</v>
      </c>
      <c r="F111" s="4" t="s">
        <v>1285</v>
      </c>
      <c r="G111" s="4" t="s">
        <v>1087</v>
      </c>
      <c r="H111" s="4" t="s">
        <v>1286</v>
      </c>
      <c r="J111" s="4" t="s">
        <v>1685</v>
      </c>
    </row>
    <row r="112" spans="1:10" ht="11.25">
      <c r="A112" s="4">
        <v>111</v>
      </c>
      <c r="B112" s="4" t="s">
        <v>878</v>
      </c>
      <c r="C112" s="4" t="s">
        <v>141</v>
      </c>
      <c r="D112" s="4" t="s">
        <v>1287</v>
      </c>
      <c r="E112" s="4" t="s">
        <v>1288</v>
      </c>
      <c r="F112" s="4" t="s">
        <v>1289</v>
      </c>
      <c r="G112" s="4" t="s">
        <v>1134</v>
      </c>
      <c r="J112" s="4" t="s">
        <v>1685</v>
      </c>
    </row>
    <row r="113" spans="1:10" ht="11.25">
      <c r="A113" s="4">
        <v>112</v>
      </c>
      <c r="B113" s="4" t="s">
        <v>878</v>
      </c>
      <c r="C113" s="4" t="s">
        <v>141</v>
      </c>
      <c r="D113" s="4" t="s">
        <v>1290</v>
      </c>
      <c r="E113" s="4" t="s">
        <v>1291</v>
      </c>
      <c r="F113" s="4" t="s">
        <v>1292</v>
      </c>
      <c r="G113" s="4" t="s">
        <v>1134</v>
      </c>
      <c r="H113" s="4" t="s">
        <v>1293</v>
      </c>
      <c r="J113" s="4" t="s">
        <v>1685</v>
      </c>
    </row>
    <row r="114" spans="1:10" ht="11.25">
      <c r="A114" s="4">
        <v>113</v>
      </c>
      <c r="B114" s="4" t="s">
        <v>878</v>
      </c>
      <c r="C114" s="4" t="s">
        <v>141</v>
      </c>
      <c r="D114" s="4" t="s">
        <v>1294</v>
      </c>
      <c r="E114" s="4" t="s">
        <v>1295</v>
      </c>
      <c r="F114" s="4" t="s">
        <v>1296</v>
      </c>
      <c r="G114" s="4" t="s">
        <v>1138</v>
      </c>
      <c r="H114" s="4" t="s">
        <v>1297</v>
      </c>
      <c r="J114" s="4" t="s">
        <v>1685</v>
      </c>
    </row>
    <row r="115" spans="1:10" ht="11.25">
      <c r="A115" s="4">
        <v>114</v>
      </c>
      <c r="B115" s="4" t="s">
        <v>878</v>
      </c>
      <c r="C115" s="4" t="s">
        <v>141</v>
      </c>
      <c r="D115" s="4" t="s">
        <v>1298</v>
      </c>
      <c r="E115" s="4" t="s">
        <v>1299</v>
      </c>
      <c r="F115" s="4" t="s">
        <v>1300</v>
      </c>
      <c r="G115" s="4" t="s">
        <v>907</v>
      </c>
      <c r="J115" s="4" t="s">
        <v>1685</v>
      </c>
    </row>
    <row r="116" spans="1:10" ht="11.25">
      <c r="A116" s="4">
        <v>115</v>
      </c>
      <c r="B116" s="4" t="s">
        <v>878</v>
      </c>
      <c r="C116" s="4" t="s">
        <v>141</v>
      </c>
      <c r="D116" s="4" t="s">
        <v>1301</v>
      </c>
      <c r="E116" s="4" t="s">
        <v>1302</v>
      </c>
      <c r="F116" s="4" t="s">
        <v>1303</v>
      </c>
      <c r="G116" s="4" t="s">
        <v>957</v>
      </c>
      <c r="H116" s="4" t="s">
        <v>1304</v>
      </c>
      <c r="J116" s="4" t="s">
        <v>1685</v>
      </c>
    </row>
    <row r="117" spans="1:10" ht="11.25">
      <c r="A117" s="4">
        <v>116</v>
      </c>
      <c r="B117" s="4" t="s">
        <v>878</v>
      </c>
      <c r="C117" s="4" t="s">
        <v>141</v>
      </c>
      <c r="D117" s="4" t="s">
        <v>1305</v>
      </c>
      <c r="E117" s="4" t="s">
        <v>1306</v>
      </c>
      <c r="F117" s="4" t="s">
        <v>1307</v>
      </c>
      <c r="G117" s="4" t="s">
        <v>907</v>
      </c>
      <c r="H117" s="4" t="s">
        <v>1308</v>
      </c>
      <c r="J117" s="4" t="s">
        <v>1685</v>
      </c>
    </row>
    <row r="118" spans="1:10" ht="11.25">
      <c r="A118" s="4">
        <v>117</v>
      </c>
      <c r="B118" s="4" t="s">
        <v>878</v>
      </c>
      <c r="C118" s="4" t="s">
        <v>141</v>
      </c>
      <c r="D118" s="4" t="s">
        <v>1309</v>
      </c>
      <c r="E118" s="4" t="s">
        <v>1310</v>
      </c>
      <c r="F118" s="4" t="s">
        <v>1311</v>
      </c>
      <c r="G118" s="4" t="s">
        <v>957</v>
      </c>
      <c r="H118" s="4" t="s">
        <v>1312</v>
      </c>
      <c r="J118" s="4" t="s">
        <v>1685</v>
      </c>
    </row>
    <row r="119" spans="1:10" ht="11.25">
      <c r="A119" s="4">
        <v>118</v>
      </c>
      <c r="B119" s="4" t="s">
        <v>878</v>
      </c>
      <c r="C119" s="4" t="s">
        <v>141</v>
      </c>
      <c r="D119" s="4" t="s">
        <v>1313</v>
      </c>
      <c r="E119" s="4" t="s">
        <v>1314</v>
      </c>
      <c r="F119" s="4" t="s">
        <v>1315</v>
      </c>
      <c r="G119" s="4" t="s">
        <v>1098</v>
      </c>
      <c r="J119" s="4" t="s">
        <v>1685</v>
      </c>
    </row>
    <row r="120" spans="1:10" ht="11.25">
      <c r="A120" s="4">
        <v>119</v>
      </c>
      <c r="B120" s="4" t="s">
        <v>878</v>
      </c>
      <c r="C120" s="4" t="s">
        <v>141</v>
      </c>
      <c r="D120" s="4" t="s">
        <v>1316</v>
      </c>
      <c r="E120" s="4" t="s">
        <v>1317</v>
      </c>
      <c r="F120" s="4" t="s">
        <v>1318</v>
      </c>
      <c r="G120" s="4" t="s">
        <v>957</v>
      </c>
      <c r="H120" s="4" t="s">
        <v>1319</v>
      </c>
      <c r="J120" s="4" t="s">
        <v>1685</v>
      </c>
    </row>
    <row r="121" spans="1:10" ht="11.25">
      <c r="A121" s="4">
        <v>120</v>
      </c>
      <c r="B121" s="4" t="s">
        <v>878</v>
      </c>
      <c r="C121" s="4" t="s">
        <v>141</v>
      </c>
      <c r="D121" s="4" t="s">
        <v>1320</v>
      </c>
      <c r="E121" s="4" t="s">
        <v>1321</v>
      </c>
      <c r="F121" s="4" t="s">
        <v>1322</v>
      </c>
      <c r="G121" s="4" t="s">
        <v>1191</v>
      </c>
      <c r="H121" s="4" t="s">
        <v>1323</v>
      </c>
      <c r="J121" s="4" t="s">
        <v>1685</v>
      </c>
    </row>
    <row r="122" spans="1:10" ht="11.25">
      <c r="A122" s="4">
        <v>121</v>
      </c>
      <c r="B122" s="4" t="s">
        <v>878</v>
      </c>
      <c r="C122" s="4" t="s">
        <v>141</v>
      </c>
      <c r="D122" s="4" t="s">
        <v>1324</v>
      </c>
      <c r="E122" s="4" t="s">
        <v>1325</v>
      </c>
      <c r="F122" s="4" t="s">
        <v>1326</v>
      </c>
      <c r="G122" s="4" t="s">
        <v>1327</v>
      </c>
      <c r="H122" s="4" t="s">
        <v>1328</v>
      </c>
      <c r="J122" s="4" t="s">
        <v>1685</v>
      </c>
    </row>
    <row r="123" spans="1:10" ht="11.25">
      <c r="A123" s="4">
        <v>122</v>
      </c>
      <c r="B123" s="4" t="s">
        <v>878</v>
      </c>
      <c r="C123" s="4" t="s">
        <v>141</v>
      </c>
      <c r="D123" s="4" t="s">
        <v>1329</v>
      </c>
      <c r="E123" s="4" t="s">
        <v>1330</v>
      </c>
      <c r="F123" s="4" t="s">
        <v>1331</v>
      </c>
      <c r="G123" s="4" t="s">
        <v>907</v>
      </c>
      <c r="J123" s="4" t="s">
        <v>1685</v>
      </c>
    </row>
    <row r="124" spans="1:10" ht="11.25">
      <c r="A124" s="4">
        <v>123</v>
      </c>
      <c r="B124" s="4" t="s">
        <v>878</v>
      </c>
      <c r="C124" s="4" t="s">
        <v>141</v>
      </c>
      <c r="D124" s="4" t="s">
        <v>1332</v>
      </c>
      <c r="E124" s="4" t="s">
        <v>1333</v>
      </c>
      <c r="F124" s="4" t="s">
        <v>1334</v>
      </c>
      <c r="G124" s="4" t="s">
        <v>907</v>
      </c>
      <c r="J124" s="4" t="s">
        <v>1685</v>
      </c>
    </row>
    <row r="125" spans="1:10" ht="11.25">
      <c r="A125" s="4">
        <v>124</v>
      </c>
      <c r="B125" s="4" t="s">
        <v>878</v>
      </c>
      <c r="C125" s="4" t="s">
        <v>141</v>
      </c>
      <c r="D125" s="4" t="s">
        <v>1335</v>
      </c>
      <c r="E125" s="4" t="s">
        <v>1336</v>
      </c>
      <c r="F125" s="4" t="s">
        <v>1337</v>
      </c>
      <c r="G125" s="4" t="s">
        <v>907</v>
      </c>
      <c r="J125" s="4" t="s">
        <v>1685</v>
      </c>
    </row>
    <row r="126" spans="1:10" ht="11.25">
      <c r="A126" s="4">
        <v>125</v>
      </c>
      <c r="B126" s="4" t="s">
        <v>878</v>
      </c>
      <c r="C126" s="4" t="s">
        <v>141</v>
      </c>
      <c r="D126" s="4" t="s">
        <v>1338</v>
      </c>
      <c r="E126" s="4" t="s">
        <v>1339</v>
      </c>
      <c r="F126" s="4" t="s">
        <v>1340</v>
      </c>
      <c r="G126" s="4" t="s">
        <v>1341</v>
      </c>
      <c r="J126" s="4" t="s">
        <v>1685</v>
      </c>
    </row>
    <row r="127" spans="1:10" ht="11.25">
      <c r="A127" s="4">
        <v>126</v>
      </c>
      <c r="B127" s="4" t="s">
        <v>878</v>
      </c>
      <c r="C127" s="4" t="s">
        <v>141</v>
      </c>
      <c r="D127" s="4" t="s">
        <v>1342</v>
      </c>
      <c r="E127" s="4" t="s">
        <v>1343</v>
      </c>
      <c r="F127" s="4" t="s">
        <v>1344</v>
      </c>
      <c r="G127" s="4" t="s">
        <v>1134</v>
      </c>
      <c r="J127" s="4" t="s">
        <v>1685</v>
      </c>
    </row>
    <row r="128" spans="1:10" ht="11.25">
      <c r="A128" s="4">
        <v>127</v>
      </c>
      <c r="B128" s="4" t="s">
        <v>878</v>
      </c>
      <c r="C128" s="4" t="s">
        <v>141</v>
      </c>
      <c r="D128" s="4" t="s">
        <v>1345</v>
      </c>
      <c r="E128" s="4" t="s">
        <v>1346</v>
      </c>
      <c r="F128" s="4" t="s">
        <v>1347</v>
      </c>
      <c r="G128" s="4" t="s">
        <v>1348</v>
      </c>
      <c r="J128" s="4" t="s">
        <v>1685</v>
      </c>
    </row>
    <row r="129" spans="1:10" ht="11.25">
      <c r="A129" s="4">
        <v>128</v>
      </c>
      <c r="B129" s="4" t="s">
        <v>878</v>
      </c>
      <c r="C129" s="4" t="s">
        <v>141</v>
      </c>
      <c r="D129" s="4" t="s">
        <v>1349</v>
      </c>
      <c r="E129" s="4" t="s">
        <v>1350</v>
      </c>
      <c r="F129" s="4" t="s">
        <v>1351</v>
      </c>
      <c r="G129" s="4" t="s">
        <v>911</v>
      </c>
      <c r="J129" s="4" t="s">
        <v>1685</v>
      </c>
    </row>
    <row r="130" spans="1:10" ht="11.25">
      <c r="A130" s="4">
        <v>129</v>
      </c>
      <c r="B130" s="4" t="s">
        <v>878</v>
      </c>
      <c r="C130" s="4" t="s">
        <v>141</v>
      </c>
      <c r="D130" s="4" t="s">
        <v>1352</v>
      </c>
      <c r="E130" s="4" t="s">
        <v>1353</v>
      </c>
      <c r="F130" s="4" t="s">
        <v>1354</v>
      </c>
      <c r="G130" s="4" t="s">
        <v>907</v>
      </c>
      <c r="J130" s="4" t="s">
        <v>1685</v>
      </c>
    </row>
    <row r="131" spans="1:10" ht="11.25">
      <c r="A131" s="4">
        <v>130</v>
      </c>
      <c r="B131" s="4" t="s">
        <v>878</v>
      </c>
      <c r="C131" s="4" t="s">
        <v>141</v>
      </c>
      <c r="D131" s="4" t="s">
        <v>1355</v>
      </c>
      <c r="E131" s="4" t="s">
        <v>1356</v>
      </c>
      <c r="F131" s="4" t="s">
        <v>1357</v>
      </c>
      <c r="G131" s="4" t="s">
        <v>957</v>
      </c>
      <c r="J131" s="4" t="s">
        <v>1685</v>
      </c>
    </row>
    <row r="132" spans="1:10" ht="11.25">
      <c r="A132" s="4">
        <v>131</v>
      </c>
      <c r="B132" s="4" t="s">
        <v>878</v>
      </c>
      <c r="C132" s="4" t="s">
        <v>141</v>
      </c>
      <c r="D132" s="4" t="s">
        <v>1358</v>
      </c>
      <c r="E132" s="4" t="s">
        <v>1359</v>
      </c>
      <c r="F132" s="4" t="s">
        <v>1360</v>
      </c>
      <c r="G132" s="4" t="s">
        <v>957</v>
      </c>
      <c r="J132" s="4" t="s">
        <v>1685</v>
      </c>
    </row>
    <row r="133" spans="1:10" ht="11.25">
      <c r="A133" s="4">
        <v>132</v>
      </c>
      <c r="B133" s="4" t="s">
        <v>878</v>
      </c>
      <c r="C133" s="4" t="s">
        <v>141</v>
      </c>
      <c r="D133" s="4" t="s">
        <v>1361</v>
      </c>
      <c r="E133" s="4" t="s">
        <v>1362</v>
      </c>
      <c r="F133" s="4" t="s">
        <v>1363</v>
      </c>
      <c r="G133" s="4" t="s">
        <v>1039</v>
      </c>
      <c r="J133" s="4" t="s">
        <v>1685</v>
      </c>
    </row>
    <row r="134" spans="1:10" ht="11.25">
      <c r="A134" s="4">
        <v>133</v>
      </c>
      <c r="B134" s="4" t="s">
        <v>878</v>
      </c>
      <c r="C134" s="4" t="s">
        <v>141</v>
      </c>
      <c r="D134" s="4" t="s">
        <v>1364</v>
      </c>
      <c r="E134" s="4" t="s">
        <v>1365</v>
      </c>
      <c r="F134" s="4" t="s">
        <v>1366</v>
      </c>
      <c r="G134" s="4" t="s">
        <v>1367</v>
      </c>
      <c r="J134" s="4" t="s">
        <v>1685</v>
      </c>
    </row>
    <row r="135" spans="1:10" ht="11.25">
      <c r="A135" s="4">
        <v>134</v>
      </c>
      <c r="B135" s="4" t="s">
        <v>878</v>
      </c>
      <c r="C135" s="4" t="s">
        <v>141</v>
      </c>
      <c r="D135" s="4" t="s">
        <v>1368</v>
      </c>
      <c r="E135" s="4" t="s">
        <v>1369</v>
      </c>
      <c r="F135" s="4" t="s">
        <v>1370</v>
      </c>
      <c r="G135" s="4" t="s">
        <v>1371</v>
      </c>
      <c r="J135" s="4" t="s">
        <v>1685</v>
      </c>
    </row>
    <row r="136" spans="1:10" ht="11.25">
      <c r="A136" s="4">
        <v>135</v>
      </c>
      <c r="B136" s="4" t="s">
        <v>878</v>
      </c>
      <c r="C136" s="4" t="s">
        <v>141</v>
      </c>
      <c r="D136" s="4" t="s">
        <v>1372</v>
      </c>
      <c r="E136" s="4" t="s">
        <v>1373</v>
      </c>
      <c r="F136" s="4" t="s">
        <v>1374</v>
      </c>
      <c r="G136" s="4" t="s">
        <v>915</v>
      </c>
      <c r="J136" s="4" t="s">
        <v>1685</v>
      </c>
    </row>
    <row r="137" spans="1:10" ht="11.25">
      <c r="A137" s="4">
        <v>136</v>
      </c>
      <c r="B137" s="4" t="s">
        <v>878</v>
      </c>
      <c r="C137" s="4" t="s">
        <v>141</v>
      </c>
      <c r="D137" s="4" t="s">
        <v>1375</v>
      </c>
      <c r="E137" s="4" t="s">
        <v>1376</v>
      </c>
      <c r="F137" s="4" t="s">
        <v>1377</v>
      </c>
      <c r="G137" s="4" t="s">
        <v>957</v>
      </c>
      <c r="J137" s="4" t="s">
        <v>1685</v>
      </c>
    </row>
    <row r="138" spans="1:10" ht="11.25">
      <c r="A138" s="4">
        <v>137</v>
      </c>
      <c r="B138" s="4" t="s">
        <v>878</v>
      </c>
      <c r="C138" s="4" t="s">
        <v>141</v>
      </c>
      <c r="D138" s="4" t="s">
        <v>1378</v>
      </c>
      <c r="E138" s="4" t="s">
        <v>1379</v>
      </c>
      <c r="F138" s="4" t="s">
        <v>1380</v>
      </c>
      <c r="G138" s="4" t="s">
        <v>899</v>
      </c>
      <c r="J138" s="4" t="s">
        <v>1685</v>
      </c>
    </row>
    <row r="139" spans="1:10" ht="11.25">
      <c r="A139" s="4">
        <v>138</v>
      </c>
      <c r="B139" s="4" t="s">
        <v>878</v>
      </c>
      <c r="C139" s="4" t="s">
        <v>141</v>
      </c>
      <c r="D139" s="4" t="s">
        <v>1381</v>
      </c>
      <c r="E139" s="4" t="s">
        <v>1382</v>
      </c>
      <c r="F139" s="4" t="s">
        <v>1383</v>
      </c>
      <c r="G139" s="4" t="s">
        <v>1030</v>
      </c>
      <c r="J139" s="4" t="s">
        <v>1685</v>
      </c>
    </row>
    <row r="140" spans="1:10" ht="11.25">
      <c r="A140" s="4">
        <v>139</v>
      </c>
      <c r="B140" s="4" t="s">
        <v>878</v>
      </c>
      <c r="C140" s="4" t="s">
        <v>141</v>
      </c>
      <c r="D140" s="4" t="s">
        <v>1384</v>
      </c>
      <c r="E140" s="4" t="s">
        <v>1385</v>
      </c>
      <c r="F140" s="4" t="s">
        <v>1386</v>
      </c>
      <c r="G140" s="4" t="s">
        <v>1030</v>
      </c>
      <c r="J140" s="4" t="s">
        <v>1685</v>
      </c>
    </row>
    <row r="141" spans="1:10" ht="11.25">
      <c r="A141" s="4">
        <v>140</v>
      </c>
      <c r="B141" s="4" t="s">
        <v>878</v>
      </c>
      <c r="C141" s="4" t="s">
        <v>141</v>
      </c>
      <c r="D141" s="4" t="s">
        <v>1387</v>
      </c>
      <c r="E141" s="4" t="s">
        <v>1388</v>
      </c>
      <c r="F141" s="4" t="s">
        <v>1389</v>
      </c>
      <c r="G141" s="4" t="s">
        <v>1050</v>
      </c>
      <c r="J141" s="4" t="s">
        <v>1685</v>
      </c>
    </row>
    <row r="142" spans="1:10" ht="11.25">
      <c r="A142" s="4">
        <v>141</v>
      </c>
      <c r="B142" s="4" t="s">
        <v>878</v>
      </c>
      <c r="C142" s="4" t="s">
        <v>141</v>
      </c>
      <c r="D142" s="4" t="s">
        <v>1390</v>
      </c>
      <c r="E142" s="4" t="s">
        <v>1391</v>
      </c>
      <c r="F142" s="4" t="s">
        <v>1392</v>
      </c>
      <c r="G142" s="4" t="s">
        <v>915</v>
      </c>
      <c r="J142" s="4" t="s">
        <v>1685</v>
      </c>
    </row>
    <row r="143" spans="1:10" ht="11.25">
      <c r="A143" s="4">
        <v>142</v>
      </c>
      <c r="B143" s="4" t="s">
        <v>878</v>
      </c>
      <c r="C143" s="4" t="s">
        <v>141</v>
      </c>
      <c r="D143" s="4" t="s">
        <v>1393</v>
      </c>
      <c r="E143" s="4" t="s">
        <v>1394</v>
      </c>
      <c r="F143" s="4" t="s">
        <v>1395</v>
      </c>
      <c r="G143" s="4" t="s">
        <v>907</v>
      </c>
      <c r="J143" s="4" t="s">
        <v>1685</v>
      </c>
    </row>
    <row r="144" spans="1:10" ht="11.25">
      <c r="A144" s="4">
        <v>143</v>
      </c>
      <c r="B144" s="4" t="s">
        <v>878</v>
      </c>
      <c r="C144" s="4" t="s">
        <v>141</v>
      </c>
      <c r="D144" s="4" t="s">
        <v>1396</v>
      </c>
      <c r="E144" s="4" t="s">
        <v>1397</v>
      </c>
      <c r="F144" s="4" t="s">
        <v>1398</v>
      </c>
      <c r="G144" s="4" t="s">
        <v>1399</v>
      </c>
      <c r="J144" s="4" t="s">
        <v>1685</v>
      </c>
    </row>
    <row r="145" spans="1:10" ht="11.25">
      <c r="A145" s="4">
        <v>144</v>
      </c>
      <c r="B145" s="4" t="s">
        <v>878</v>
      </c>
      <c r="C145" s="4" t="s">
        <v>141</v>
      </c>
      <c r="D145" s="4" t="s">
        <v>1400</v>
      </c>
      <c r="E145" s="4" t="s">
        <v>1401</v>
      </c>
      <c r="F145" s="4" t="s">
        <v>1402</v>
      </c>
      <c r="G145" s="4" t="s">
        <v>957</v>
      </c>
      <c r="J145" s="4" t="s">
        <v>1685</v>
      </c>
    </row>
    <row r="146" spans="1:10" ht="11.25">
      <c r="A146" s="4">
        <v>145</v>
      </c>
      <c r="B146" s="4" t="s">
        <v>878</v>
      </c>
      <c r="C146" s="4" t="s">
        <v>141</v>
      </c>
      <c r="D146" s="4" t="s">
        <v>1403</v>
      </c>
      <c r="E146" s="4" t="s">
        <v>1404</v>
      </c>
      <c r="F146" s="4" t="s">
        <v>1405</v>
      </c>
      <c r="G146" s="4" t="s">
        <v>957</v>
      </c>
      <c r="J146" s="4" t="s">
        <v>1685</v>
      </c>
    </row>
    <row r="147" spans="1:10" ht="11.25">
      <c r="A147" s="4">
        <v>146</v>
      </c>
      <c r="B147" s="4" t="s">
        <v>878</v>
      </c>
      <c r="C147" s="4" t="s">
        <v>141</v>
      </c>
      <c r="D147" s="4" t="s">
        <v>1406</v>
      </c>
      <c r="E147" s="4" t="s">
        <v>1407</v>
      </c>
      <c r="F147" s="4" t="s">
        <v>1408</v>
      </c>
      <c r="G147" s="4" t="s">
        <v>1050</v>
      </c>
      <c r="J147" s="4" t="s">
        <v>1685</v>
      </c>
    </row>
    <row r="148" spans="1:10" ht="11.25">
      <c r="A148" s="4">
        <v>147</v>
      </c>
      <c r="B148" s="4" t="s">
        <v>878</v>
      </c>
      <c r="C148" s="4" t="s">
        <v>141</v>
      </c>
      <c r="D148" s="4" t="s">
        <v>1409</v>
      </c>
      <c r="E148" s="4" t="s">
        <v>1410</v>
      </c>
      <c r="F148" s="4" t="s">
        <v>1411</v>
      </c>
      <c r="G148" s="4" t="s">
        <v>899</v>
      </c>
      <c r="J148" s="4" t="s">
        <v>1685</v>
      </c>
    </row>
    <row r="149" spans="1:10" ht="11.25">
      <c r="A149" s="4">
        <v>148</v>
      </c>
      <c r="B149" s="4" t="s">
        <v>878</v>
      </c>
      <c r="C149" s="4" t="s">
        <v>141</v>
      </c>
      <c r="D149" s="4" t="s">
        <v>1412</v>
      </c>
      <c r="E149" s="4" t="s">
        <v>1413</v>
      </c>
      <c r="F149" s="4" t="s">
        <v>1363</v>
      </c>
      <c r="G149" s="4" t="s">
        <v>969</v>
      </c>
      <c r="J149" s="4" t="s">
        <v>1685</v>
      </c>
    </row>
    <row r="150" spans="1:10" ht="11.25">
      <c r="A150" s="4">
        <v>149</v>
      </c>
      <c r="B150" s="4" t="s">
        <v>878</v>
      </c>
      <c r="C150" s="4" t="s">
        <v>141</v>
      </c>
      <c r="D150" s="4" t="s">
        <v>1414</v>
      </c>
      <c r="E150" s="4" t="s">
        <v>1415</v>
      </c>
      <c r="F150" s="4" t="s">
        <v>1416</v>
      </c>
      <c r="G150" s="4" t="s">
        <v>891</v>
      </c>
      <c r="J150" s="4" t="s">
        <v>1685</v>
      </c>
    </row>
    <row r="151" spans="1:10" ht="11.25">
      <c r="A151" s="4">
        <v>150</v>
      </c>
      <c r="B151" s="4" t="s">
        <v>878</v>
      </c>
      <c r="C151" s="4" t="s">
        <v>141</v>
      </c>
      <c r="D151" s="4" t="s">
        <v>1417</v>
      </c>
      <c r="E151" s="4" t="s">
        <v>1418</v>
      </c>
      <c r="F151" s="4" t="s">
        <v>1419</v>
      </c>
      <c r="G151" s="4" t="s">
        <v>891</v>
      </c>
      <c r="J151" s="4" t="s">
        <v>1685</v>
      </c>
    </row>
    <row r="152" spans="1:10" ht="11.25">
      <c r="A152" s="4">
        <v>151</v>
      </c>
      <c r="B152" s="4" t="s">
        <v>878</v>
      </c>
      <c r="C152" s="4" t="s">
        <v>141</v>
      </c>
      <c r="D152" s="4" t="s">
        <v>1420</v>
      </c>
      <c r="E152" s="4" t="s">
        <v>1421</v>
      </c>
      <c r="F152" s="4" t="s">
        <v>881</v>
      </c>
      <c r="G152" s="4" t="s">
        <v>1422</v>
      </c>
      <c r="J152" s="4" t="s">
        <v>1685</v>
      </c>
    </row>
    <row r="153" spans="1:10" ht="11.25">
      <c r="A153" s="4">
        <v>152</v>
      </c>
      <c r="B153" s="4" t="s">
        <v>878</v>
      </c>
      <c r="C153" s="4" t="s">
        <v>141</v>
      </c>
      <c r="D153" s="4" t="s">
        <v>1423</v>
      </c>
      <c r="E153" s="4" t="s">
        <v>1424</v>
      </c>
      <c r="F153" s="4" t="s">
        <v>929</v>
      </c>
      <c r="G153" s="4" t="s">
        <v>1425</v>
      </c>
      <c r="H153" s="4" t="s">
        <v>931</v>
      </c>
      <c r="J153" s="4" t="s">
        <v>1685</v>
      </c>
    </row>
    <row r="154" spans="1:10" ht="11.25">
      <c r="A154" s="4">
        <v>153</v>
      </c>
      <c r="B154" s="4" t="s">
        <v>878</v>
      </c>
      <c r="C154" s="4" t="s">
        <v>141</v>
      </c>
      <c r="D154" s="4" t="s">
        <v>1426</v>
      </c>
      <c r="E154" s="4" t="s">
        <v>1427</v>
      </c>
      <c r="F154" s="4" t="s">
        <v>1428</v>
      </c>
      <c r="G154" s="4" t="s">
        <v>1050</v>
      </c>
      <c r="J154" s="4" t="s">
        <v>1685</v>
      </c>
    </row>
    <row r="155" spans="1:10" ht="11.25">
      <c r="A155" s="4">
        <v>154</v>
      </c>
      <c r="B155" s="4" t="s">
        <v>878</v>
      </c>
      <c r="C155" s="4" t="s">
        <v>141</v>
      </c>
      <c r="D155" s="4" t="s">
        <v>1429</v>
      </c>
      <c r="E155" s="4" t="s">
        <v>1430</v>
      </c>
      <c r="F155" s="4" t="s">
        <v>1431</v>
      </c>
      <c r="G155" s="4" t="s">
        <v>911</v>
      </c>
      <c r="J155" s="4" t="s">
        <v>1685</v>
      </c>
    </row>
    <row r="156" spans="1:10" ht="11.25">
      <c r="A156" s="4">
        <v>155</v>
      </c>
      <c r="B156" s="4" t="s">
        <v>878</v>
      </c>
      <c r="C156" s="4" t="s">
        <v>141</v>
      </c>
      <c r="D156" s="4" t="s">
        <v>1432</v>
      </c>
      <c r="E156" s="4" t="s">
        <v>1433</v>
      </c>
      <c r="F156" s="4" t="s">
        <v>1434</v>
      </c>
      <c r="G156" s="4" t="s">
        <v>1050</v>
      </c>
      <c r="J156" s="4" t="s">
        <v>1685</v>
      </c>
    </row>
    <row r="157" spans="1:10" ht="11.25">
      <c r="A157" s="4">
        <v>156</v>
      </c>
      <c r="B157" s="4" t="s">
        <v>878</v>
      </c>
      <c r="C157" s="4" t="s">
        <v>141</v>
      </c>
      <c r="D157" s="4" t="s">
        <v>1435</v>
      </c>
      <c r="E157" s="4" t="s">
        <v>1436</v>
      </c>
      <c r="F157" s="4" t="s">
        <v>1437</v>
      </c>
      <c r="G157" s="4" t="s">
        <v>1438</v>
      </c>
      <c r="J157" s="4" t="s">
        <v>1685</v>
      </c>
    </row>
    <row r="158" spans="1:10" ht="11.25">
      <c r="A158" s="4">
        <v>157</v>
      </c>
      <c r="B158" s="4" t="s">
        <v>878</v>
      </c>
      <c r="C158" s="4" t="s">
        <v>141</v>
      </c>
      <c r="D158" s="4" t="s">
        <v>1439</v>
      </c>
      <c r="E158" s="4" t="s">
        <v>1440</v>
      </c>
      <c r="F158" s="4" t="s">
        <v>1437</v>
      </c>
      <c r="G158" s="4" t="s">
        <v>1441</v>
      </c>
      <c r="J158" s="4" t="s">
        <v>1685</v>
      </c>
    </row>
    <row r="159" spans="1:10" ht="11.25">
      <c r="A159" s="4">
        <v>158</v>
      </c>
      <c r="B159" s="4" t="s">
        <v>878</v>
      </c>
      <c r="C159" s="4" t="s">
        <v>141</v>
      </c>
      <c r="D159" s="4" t="s">
        <v>1442</v>
      </c>
      <c r="E159" s="4" t="s">
        <v>1443</v>
      </c>
      <c r="F159" s="4" t="s">
        <v>1444</v>
      </c>
      <c r="G159" s="4" t="s">
        <v>1445</v>
      </c>
      <c r="H159" s="4" t="s">
        <v>1446</v>
      </c>
      <c r="J159" s="4" t="s">
        <v>1685</v>
      </c>
    </row>
    <row r="160" spans="1:10" ht="11.25">
      <c r="A160" s="4">
        <v>159</v>
      </c>
      <c r="B160" s="4" t="s">
        <v>878</v>
      </c>
      <c r="C160" s="4" t="s">
        <v>141</v>
      </c>
      <c r="D160" s="4" t="s">
        <v>1447</v>
      </c>
      <c r="E160" s="4" t="s">
        <v>1448</v>
      </c>
      <c r="F160" s="4" t="s">
        <v>1449</v>
      </c>
      <c r="G160" s="4" t="s">
        <v>1120</v>
      </c>
      <c r="H160" s="4" t="s">
        <v>1450</v>
      </c>
      <c r="J160" s="4" t="s">
        <v>1685</v>
      </c>
    </row>
    <row r="161" spans="1:10" ht="11.25">
      <c r="A161" s="4">
        <v>160</v>
      </c>
      <c r="B161" s="4" t="s">
        <v>878</v>
      </c>
      <c r="C161" s="4" t="s">
        <v>141</v>
      </c>
      <c r="D161" s="4" t="s">
        <v>1451</v>
      </c>
      <c r="E161" s="4" t="s">
        <v>1452</v>
      </c>
      <c r="F161" s="4" t="s">
        <v>1453</v>
      </c>
      <c r="G161" s="4" t="s">
        <v>1454</v>
      </c>
      <c r="J161" s="4" t="s">
        <v>1685</v>
      </c>
    </row>
    <row r="162" spans="1:10" ht="11.25">
      <c r="A162" s="4">
        <v>161</v>
      </c>
      <c r="B162" s="4" t="s">
        <v>878</v>
      </c>
      <c r="C162" s="4" t="s">
        <v>141</v>
      </c>
      <c r="D162" s="4" t="s">
        <v>1455</v>
      </c>
      <c r="E162" s="4" t="s">
        <v>1456</v>
      </c>
      <c r="F162" s="4" t="s">
        <v>1457</v>
      </c>
      <c r="G162" s="4" t="s">
        <v>1120</v>
      </c>
      <c r="J162" s="4" t="s">
        <v>1685</v>
      </c>
    </row>
    <row r="163" spans="1:10" ht="11.25">
      <c r="A163" s="4">
        <v>162</v>
      </c>
      <c r="B163" s="4" t="s">
        <v>878</v>
      </c>
      <c r="C163" s="4" t="s">
        <v>141</v>
      </c>
      <c r="D163" s="4" t="s">
        <v>1458</v>
      </c>
      <c r="E163" s="4" t="s">
        <v>1459</v>
      </c>
      <c r="F163" s="4" t="s">
        <v>1460</v>
      </c>
      <c r="G163" s="4" t="s">
        <v>957</v>
      </c>
      <c r="J163" s="4" t="s">
        <v>1685</v>
      </c>
    </row>
    <row r="164" spans="1:10" ht="11.25">
      <c r="A164" s="4">
        <v>163</v>
      </c>
      <c r="B164" s="4" t="s">
        <v>878</v>
      </c>
      <c r="C164" s="4" t="s">
        <v>141</v>
      </c>
      <c r="D164" s="4" t="s">
        <v>1461</v>
      </c>
      <c r="E164" s="4" t="s">
        <v>1462</v>
      </c>
      <c r="F164" s="4" t="s">
        <v>1463</v>
      </c>
      <c r="G164" s="4" t="s">
        <v>915</v>
      </c>
      <c r="H164" s="4" t="s">
        <v>1464</v>
      </c>
      <c r="J164" s="4" t="s">
        <v>1685</v>
      </c>
    </row>
    <row r="165" spans="1:10" ht="11.25">
      <c r="A165" s="4">
        <v>164</v>
      </c>
      <c r="B165" s="4" t="s">
        <v>878</v>
      </c>
      <c r="C165" s="4" t="s">
        <v>141</v>
      </c>
      <c r="D165" s="4" t="s">
        <v>1465</v>
      </c>
      <c r="E165" s="4" t="s">
        <v>1466</v>
      </c>
      <c r="F165" s="4" t="s">
        <v>1467</v>
      </c>
      <c r="G165" s="4" t="s">
        <v>1050</v>
      </c>
      <c r="J165" s="4" t="s">
        <v>1685</v>
      </c>
    </row>
    <row r="166" spans="1:10" ht="11.25">
      <c r="A166" s="4">
        <v>165</v>
      </c>
      <c r="B166" s="4" t="s">
        <v>878</v>
      </c>
      <c r="C166" s="4" t="s">
        <v>141</v>
      </c>
      <c r="D166" s="4" t="s">
        <v>1468</v>
      </c>
      <c r="E166" s="4" t="s">
        <v>1469</v>
      </c>
      <c r="F166" s="4" t="s">
        <v>1470</v>
      </c>
      <c r="G166" s="4" t="s">
        <v>911</v>
      </c>
      <c r="H166" s="4" t="s">
        <v>1471</v>
      </c>
      <c r="J166" s="4" t="s">
        <v>1685</v>
      </c>
    </row>
    <row r="167" spans="1:10" ht="11.25">
      <c r="A167" s="4">
        <v>166</v>
      </c>
      <c r="B167" s="4" t="s">
        <v>878</v>
      </c>
      <c r="C167" s="4" t="s">
        <v>141</v>
      </c>
      <c r="D167" s="4" t="s">
        <v>1472</v>
      </c>
      <c r="E167" s="4" t="s">
        <v>1473</v>
      </c>
      <c r="F167" s="4" t="s">
        <v>1474</v>
      </c>
      <c r="G167" s="4" t="s">
        <v>1039</v>
      </c>
      <c r="J167" s="4" t="s">
        <v>1685</v>
      </c>
    </row>
    <row r="168" spans="1:10" ht="11.25">
      <c r="A168" s="4">
        <v>167</v>
      </c>
      <c r="B168" s="4" t="s">
        <v>878</v>
      </c>
      <c r="C168" s="4" t="s">
        <v>141</v>
      </c>
      <c r="D168" s="4" t="s">
        <v>1475</v>
      </c>
      <c r="E168" s="4" t="s">
        <v>1476</v>
      </c>
      <c r="F168" s="4" t="s">
        <v>1477</v>
      </c>
      <c r="G168" s="4" t="s">
        <v>915</v>
      </c>
      <c r="J168" s="4" t="s">
        <v>1685</v>
      </c>
    </row>
    <row r="169" spans="1:10" ht="11.25">
      <c r="A169" s="4">
        <v>168</v>
      </c>
      <c r="B169" s="4" t="s">
        <v>878</v>
      </c>
      <c r="C169" s="4" t="s">
        <v>141</v>
      </c>
      <c r="D169" s="4" t="s">
        <v>1478</v>
      </c>
      <c r="E169" s="4" t="s">
        <v>1479</v>
      </c>
      <c r="F169" s="4" t="s">
        <v>1480</v>
      </c>
      <c r="G169" s="4" t="s">
        <v>907</v>
      </c>
      <c r="J169" s="4" t="s">
        <v>1685</v>
      </c>
    </row>
    <row r="170" spans="1:10" ht="11.25">
      <c r="A170" s="4">
        <v>169</v>
      </c>
      <c r="B170" s="4" t="s">
        <v>878</v>
      </c>
      <c r="C170" s="4" t="s">
        <v>141</v>
      </c>
      <c r="D170" s="4" t="s">
        <v>1481</v>
      </c>
      <c r="E170" s="4" t="s">
        <v>1482</v>
      </c>
      <c r="F170" s="4" t="s">
        <v>1483</v>
      </c>
      <c r="G170" s="4" t="s">
        <v>1484</v>
      </c>
      <c r="H170" s="4" t="s">
        <v>1485</v>
      </c>
      <c r="J170" s="4" t="s">
        <v>1685</v>
      </c>
    </row>
    <row r="171" spans="1:10" ht="11.25">
      <c r="A171" s="4">
        <v>170</v>
      </c>
      <c r="B171" s="4" t="s">
        <v>878</v>
      </c>
      <c r="C171" s="4" t="s">
        <v>141</v>
      </c>
      <c r="D171" s="4" t="s">
        <v>1486</v>
      </c>
      <c r="E171" s="4" t="s">
        <v>1487</v>
      </c>
      <c r="F171" s="4" t="s">
        <v>1488</v>
      </c>
      <c r="G171" s="4" t="s">
        <v>907</v>
      </c>
      <c r="H171" s="4" t="s">
        <v>1489</v>
      </c>
      <c r="J171" s="4" t="s">
        <v>1685</v>
      </c>
    </row>
    <row r="172" spans="1:10" ht="11.25">
      <c r="A172" s="4">
        <v>171</v>
      </c>
      <c r="B172" s="4" t="s">
        <v>878</v>
      </c>
      <c r="C172" s="4" t="s">
        <v>141</v>
      </c>
      <c r="D172" s="4" t="s">
        <v>1490</v>
      </c>
      <c r="E172" s="4" t="s">
        <v>1491</v>
      </c>
      <c r="F172" s="4" t="s">
        <v>1492</v>
      </c>
      <c r="G172" s="4" t="s">
        <v>911</v>
      </c>
      <c r="J172" s="4" t="s">
        <v>1685</v>
      </c>
    </row>
    <row r="173" spans="1:10" ht="11.25">
      <c r="A173" s="4">
        <v>172</v>
      </c>
      <c r="B173" s="4" t="s">
        <v>878</v>
      </c>
      <c r="C173" s="4" t="s">
        <v>141</v>
      </c>
      <c r="D173" s="4" t="s">
        <v>1493</v>
      </c>
      <c r="E173" s="4" t="s">
        <v>1494</v>
      </c>
      <c r="F173" s="4" t="s">
        <v>1495</v>
      </c>
      <c r="G173" s="4" t="s">
        <v>1130</v>
      </c>
      <c r="H173" s="4" t="s">
        <v>1170</v>
      </c>
      <c r="J173" s="4" t="s">
        <v>1685</v>
      </c>
    </row>
    <row r="174" spans="1:10" ht="11.25">
      <c r="A174" s="4">
        <v>173</v>
      </c>
      <c r="B174" s="4" t="s">
        <v>878</v>
      </c>
      <c r="C174" s="4" t="s">
        <v>141</v>
      </c>
      <c r="D174" s="4" t="s">
        <v>1496</v>
      </c>
      <c r="E174" s="4" t="s">
        <v>1497</v>
      </c>
      <c r="F174" s="4" t="s">
        <v>1498</v>
      </c>
      <c r="G174" s="4" t="s">
        <v>1348</v>
      </c>
      <c r="H174" s="4" t="s">
        <v>1499</v>
      </c>
      <c r="J174" s="4" t="s">
        <v>1685</v>
      </c>
    </row>
    <row r="175" spans="1:10" ht="11.25">
      <c r="A175" s="4">
        <v>174</v>
      </c>
      <c r="B175" s="4" t="s">
        <v>878</v>
      </c>
      <c r="C175" s="4" t="s">
        <v>141</v>
      </c>
      <c r="D175" s="4" t="s">
        <v>1500</v>
      </c>
      <c r="E175" s="4" t="s">
        <v>1501</v>
      </c>
      <c r="F175" s="4" t="s">
        <v>1502</v>
      </c>
      <c r="G175" s="4" t="s">
        <v>1050</v>
      </c>
      <c r="H175" s="4" t="s">
        <v>1503</v>
      </c>
      <c r="J175" s="4" t="s">
        <v>1685</v>
      </c>
    </row>
    <row r="176" spans="1:10" ht="11.25">
      <c r="A176" s="4">
        <v>175</v>
      </c>
      <c r="B176" s="4" t="s">
        <v>878</v>
      </c>
      <c r="C176" s="4" t="s">
        <v>141</v>
      </c>
      <c r="D176" s="4" t="s">
        <v>1504</v>
      </c>
      <c r="E176" s="4" t="s">
        <v>1505</v>
      </c>
      <c r="F176" s="4" t="s">
        <v>1506</v>
      </c>
      <c r="G176" s="4" t="s">
        <v>1507</v>
      </c>
      <c r="J176" s="4" t="s">
        <v>1685</v>
      </c>
    </row>
    <row r="177" spans="1:10" ht="11.25">
      <c r="A177" s="4">
        <v>176</v>
      </c>
      <c r="B177" s="4" t="s">
        <v>878</v>
      </c>
      <c r="C177" s="4" t="s">
        <v>141</v>
      </c>
      <c r="D177" s="4" t="s">
        <v>1508</v>
      </c>
      <c r="E177" s="4" t="s">
        <v>1509</v>
      </c>
      <c r="F177" s="4" t="s">
        <v>1510</v>
      </c>
      <c r="G177" s="4" t="s">
        <v>907</v>
      </c>
      <c r="H177" s="4" t="s">
        <v>1511</v>
      </c>
      <c r="J177" s="4" t="s">
        <v>1685</v>
      </c>
    </row>
    <row r="178" spans="1:10" ht="11.25">
      <c r="A178" s="4">
        <v>177</v>
      </c>
      <c r="B178" s="4" t="s">
        <v>878</v>
      </c>
      <c r="C178" s="4" t="s">
        <v>141</v>
      </c>
      <c r="D178" s="4" t="s">
        <v>1512</v>
      </c>
      <c r="E178" s="4" t="s">
        <v>1513</v>
      </c>
      <c r="F178" s="4" t="s">
        <v>1514</v>
      </c>
      <c r="G178" s="4" t="s">
        <v>1134</v>
      </c>
      <c r="H178" s="4" t="s">
        <v>1515</v>
      </c>
      <c r="J178" s="4" t="s">
        <v>1685</v>
      </c>
    </row>
    <row r="179" spans="1:10" ht="11.25">
      <c r="A179" s="4">
        <v>178</v>
      </c>
      <c r="B179" s="4" t="s">
        <v>878</v>
      </c>
      <c r="C179" s="4" t="s">
        <v>141</v>
      </c>
      <c r="D179" s="4" t="s">
        <v>1516</v>
      </c>
      <c r="E179" s="4" t="s">
        <v>1517</v>
      </c>
      <c r="F179" s="4" t="s">
        <v>1518</v>
      </c>
      <c r="G179" s="4" t="s">
        <v>1030</v>
      </c>
      <c r="J179" s="4" t="s">
        <v>1685</v>
      </c>
    </row>
    <row r="180" spans="1:10" ht="11.25">
      <c r="A180" s="4">
        <v>179</v>
      </c>
      <c r="B180" s="4" t="s">
        <v>878</v>
      </c>
      <c r="C180" s="4" t="s">
        <v>141</v>
      </c>
      <c r="D180" s="4" t="s">
        <v>1519</v>
      </c>
      <c r="E180" s="4" t="s">
        <v>1520</v>
      </c>
      <c r="F180" s="4" t="s">
        <v>1521</v>
      </c>
      <c r="G180" s="4" t="s">
        <v>1050</v>
      </c>
      <c r="H180" s="4" t="s">
        <v>1522</v>
      </c>
      <c r="J180" s="4" t="s">
        <v>1685</v>
      </c>
    </row>
    <row r="181" spans="1:10" ht="11.25">
      <c r="A181" s="4">
        <v>180</v>
      </c>
      <c r="B181" s="4" t="s">
        <v>878</v>
      </c>
      <c r="C181" s="4" t="s">
        <v>141</v>
      </c>
      <c r="D181" s="4" t="s">
        <v>1523</v>
      </c>
      <c r="E181" s="4" t="s">
        <v>1524</v>
      </c>
      <c r="F181" s="4" t="s">
        <v>1525</v>
      </c>
      <c r="G181" s="4" t="s">
        <v>1087</v>
      </c>
      <c r="J181" s="4" t="s">
        <v>1685</v>
      </c>
    </row>
    <row r="182" spans="1:10" ht="11.25">
      <c r="A182" s="4">
        <v>181</v>
      </c>
      <c r="B182" s="4" t="s">
        <v>878</v>
      </c>
      <c r="C182" s="4" t="s">
        <v>141</v>
      </c>
      <c r="D182" s="4" t="s">
        <v>1526</v>
      </c>
      <c r="E182" s="4" t="s">
        <v>1527</v>
      </c>
      <c r="F182" s="4" t="s">
        <v>1528</v>
      </c>
      <c r="G182" s="4" t="s">
        <v>1050</v>
      </c>
      <c r="H182" s="4" t="s">
        <v>1075</v>
      </c>
      <c r="J182" s="4" t="s">
        <v>1685</v>
      </c>
    </row>
    <row r="183" spans="1:10" ht="11.25">
      <c r="A183" s="4">
        <v>182</v>
      </c>
      <c r="B183" s="4" t="s">
        <v>878</v>
      </c>
      <c r="C183" s="4" t="s">
        <v>141</v>
      </c>
      <c r="D183" s="4" t="s">
        <v>1529</v>
      </c>
      <c r="E183" s="4" t="s">
        <v>1530</v>
      </c>
      <c r="F183" s="4" t="s">
        <v>1531</v>
      </c>
      <c r="G183" s="4" t="s">
        <v>915</v>
      </c>
      <c r="J183" s="4" t="s">
        <v>1685</v>
      </c>
    </row>
    <row r="184" spans="1:10" ht="11.25">
      <c r="A184" s="4">
        <v>183</v>
      </c>
      <c r="B184" s="4" t="s">
        <v>878</v>
      </c>
      <c r="C184" s="4" t="s">
        <v>141</v>
      </c>
      <c r="D184" s="4" t="s">
        <v>1532</v>
      </c>
      <c r="E184" s="4" t="s">
        <v>1533</v>
      </c>
      <c r="F184" s="4" t="s">
        <v>1534</v>
      </c>
      <c r="G184" s="4" t="s">
        <v>1030</v>
      </c>
      <c r="H184" s="4" t="s">
        <v>1535</v>
      </c>
      <c r="J184" s="4" t="s">
        <v>1685</v>
      </c>
    </row>
    <row r="185" spans="1:10" ht="11.25">
      <c r="A185" s="4">
        <v>184</v>
      </c>
      <c r="B185" s="4" t="s">
        <v>878</v>
      </c>
      <c r="C185" s="4" t="s">
        <v>141</v>
      </c>
      <c r="D185" s="4" t="s">
        <v>1536</v>
      </c>
      <c r="E185" s="4" t="s">
        <v>1537</v>
      </c>
      <c r="F185" s="4" t="s">
        <v>1538</v>
      </c>
      <c r="G185" s="4" t="s">
        <v>957</v>
      </c>
      <c r="J185" s="4" t="s">
        <v>1685</v>
      </c>
    </row>
    <row r="186" spans="1:10" ht="11.25">
      <c r="A186" s="4">
        <v>185</v>
      </c>
      <c r="B186" s="4" t="s">
        <v>878</v>
      </c>
      <c r="C186" s="4" t="s">
        <v>141</v>
      </c>
      <c r="D186" s="4" t="s">
        <v>1539</v>
      </c>
      <c r="E186" s="4" t="s">
        <v>1540</v>
      </c>
      <c r="F186" s="4" t="s">
        <v>1541</v>
      </c>
      <c r="G186" s="4" t="s">
        <v>1348</v>
      </c>
      <c r="J186" s="4" t="s">
        <v>1685</v>
      </c>
    </row>
    <row r="187" spans="1:10" ht="11.25">
      <c r="A187" s="4">
        <v>186</v>
      </c>
      <c r="B187" s="4" t="s">
        <v>878</v>
      </c>
      <c r="C187" s="4" t="s">
        <v>141</v>
      </c>
      <c r="D187" s="4" t="s">
        <v>1542</v>
      </c>
      <c r="E187" s="4" t="s">
        <v>1543</v>
      </c>
      <c r="F187" s="4" t="s">
        <v>1544</v>
      </c>
      <c r="G187" s="4" t="s">
        <v>957</v>
      </c>
      <c r="H187" s="4" t="s">
        <v>1545</v>
      </c>
      <c r="J187" s="4" t="s">
        <v>1685</v>
      </c>
    </row>
    <row r="188" spans="1:10" ht="11.25">
      <c r="A188" s="4">
        <v>187</v>
      </c>
      <c r="B188" s="4" t="s">
        <v>878</v>
      </c>
      <c r="C188" s="4" t="s">
        <v>141</v>
      </c>
      <c r="D188" s="4" t="s">
        <v>1546</v>
      </c>
      <c r="E188" s="4" t="s">
        <v>1547</v>
      </c>
      <c r="F188" s="4" t="s">
        <v>1548</v>
      </c>
      <c r="G188" s="4" t="s">
        <v>915</v>
      </c>
      <c r="H188" s="4" t="s">
        <v>1549</v>
      </c>
      <c r="J188" s="4" t="s">
        <v>1685</v>
      </c>
    </row>
    <row r="189" spans="1:10" ht="11.25">
      <c r="A189" s="4">
        <v>188</v>
      </c>
      <c r="B189" s="4" t="s">
        <v>878</v>
      </c>
      <c r="C189" s="4" t="s">
        <v>141</v>
      </c>
      <c r="D189" s="4" t="s">
        <v>1550</v>
      </c>
      <c r="E189" s="4" t="s">
        <v>1551</v>
      </c>
      <c r="F189" s="4" t="s">
        <v>1552</v>
      </c>
      <c r="G189" s="4" t="s">
        <v>969</v>
      </c>
      <c r="J189" s="4" t="s">
        <v>1685</v>
      </c>
    </row>
    <row r="190" spans="1:10" ht="11.25">
      <c r="A190" s="4">
        <v>189</v>
      </c>
      <c r="B190" s="4" t="s">
        <v>878</v>
      </c>
      <c r="C190" s="4" t="s">
        <v>141</v>
      </c>
      <c r="D190" s="4" t="s">
        <v>1553</v>
      </c>
      <c r="E190" s="4" t="s">
        <v>1554</v>
      </c>
      <c r="F190" s="4" t="s">
        <v>1555</v>
      </c>
      <c r="G190" s="4" t="s">
        <v>1050</v>
      </c>
      <c r="J190" s="4" t="s">
        <v>1685</v>
      </c>
    </row>
    <row r="191" spans="1:10" ht="11.25">
      <c r="A191" s="4">
        <v>190</v>
      </c>
      <c r="B191" s="4" t="s">
        <v>878</v>
      </c>
      <c r="C191" s="4" t="s">
        <v>141</v>
      </c>
      <c r="D191" s="4" t="s">
        <v>1556</v>
      </c>
      <c r="E191" s="4" t="s">
        <v>1557</v>
      </c>
      <c r="F191" s="4" t="s">
        <v>1558</v>
      </c>
      <c r="G191" s="4" t="s">
        <v>969</v>
      </c>
      <c r="J191" s="4" t="s">
        <v>1685</v>
      </c>
    </row>
    <row r="192" spans="1:10" ht="11.25">
      <c r="A192" s="4">
        <v>191</v>
      </c>
      <c r="B192" s="4" t="s">
        <v>878</v>
      </c>
      <c r="C192" s="4" t="s">
        <v>141</v>
      </c>
      <c r="D192" s="4" t="s">
        <v>1559</v>
      </c>
      <c r="E192" s="4" t="s">
        <v>1560</v>
      </c>
      <c r="F192" s="4" t="s">
        <v>1561</v>
      </c>
      <c r="G192" s="4" t="s">
        <v>1138</v>
      </c>
      <c r="H192" s="4" t="s">
        <v>1562</v>
      </c>
      <c r="J192" s="4" t="s">
        <v>1685</v>
      </c>
    </row>
    <row r="193" spans="1:10" ht="11.25">
      <c r="A193" s="4">
        <v>192</v>
      </c>
      <c r="B193" s="4" t="s">
        <v>878</v>
      </c>
      <c r="C193" s="4" t="s">
        <v>141</v>
      </c>
      <c r="D193" s="4" t="s">
        <v>1563</v>
      </c>
      <c r="E193" s="4" t="s">
        <v>1564</v>
      </c>
      <c r="F193" s="4" t="s">
        <v>1565</v>
      </c>
      <c r="G193" s="4" t="s">
        <v>1566</v>
      </c>
      <c r="H193" s="4" t="s">
        <v>1567</v>
      </c>
      <c r="J193" s="4" t="s">
        <v>1685</v>
      </c>
    </row>
    <row r="194" spans="1:10" ht="11.25">
      <c r="A194" s="4">
        <v>193</v>
      </c>
      <c r="B194" s="4" t="s">
        <v>878</v>
      </c>
      <c r="C194" s="4" t="s">
        <v>141</v>
      </c>
      <c r="D194" s="4" t="s">
        <v>1568</v>
      </c>
      <c r="E194" s="4" t="s">
        <v>1569</v>
      </c>
      <c r="F194" s="4" t="s">
        <v>1570</v>
      </c>
      <c r="G194" s="4" t="s">
        <v>1571</v>
      </c>
      <c r="J194" s="4" t="s">
        <v>1685</v>
      </c>
    </row>
    <row r="195" spans="1:10" ht="11.25">
      <c r="A195" s="4">
        <v>194</v>
      </c>
      <c r="B195" s="4" t="s">
        <v>878</v>
      </c>
      <c r="C195" s="4" t="s">
        <v>141</v>
      </c>
      <c r="D195" s="4" t="s">
        <v>1572</v>
      </c>
      <c r="E195" s="4" t="s">
        <v>1573</v>
      </c>
      <c r="F195" s="4" t="s">
        <v>1574</v>
      </c>
      <c r="G195" s="4" t="s">
        <v>925</v>
      </c>
      <c r="H195" s="4" t="s">
        <v>1575</v>
      </c>
      <c r="J195" s="4" t="s">
        <v>1685</v>
      </c>
    </row>
    <row r="196" spans="1:10" ht="11.25">
      <c r="A196" s="4">
        <v>195</v>
      </c>
      <c r="B196" s="4" t="s">
        <v>878</v>
      </c>
      <c r="C196" s="4" t="s">
        <v>141</v>
      </c>
      <c r="D196" s="4" t="s">
        <v>1576</v>
      </c>
      <c r="E196" s="4" t="s">
        <v>1577</v>
      </c>
      <c r="F196" s="4" t="s">
        <v>1578</v>
      </c>
      <c r="G196" s="4" t="s">
        <v>1039</v>
      </c>
      <c r="H196" s="4" t="s">
        <v>1579</v>
      </c>
      <c r="J196" s="4" t="s">
        <v>1685</v>
      </c>
    </row>
    <row r="197" spans="1:10" ht="11.25">
      <c r="A197" s="4">
        <v>196</v>
      </c>
      <c r="B197" s="4" t="s">
        <v>878</v>
      </c>
      <c r="C197" s="4" t="s">
        <v>141</v>
      </c>
      <c r="D197" s="4" t="s">
        <v>1580</v>
      </c>
      <c r="E197" s="4" t="s">
        <v>1581</v>
      </c>
      <c r="F197" s="4" t="s">
        <v>1582</v>
      </c>
      <c r="G197" s="4" t="s">
        <v>1583</v>
      </c>
      <c r="J197" s="4" t="s">
        <v>1685</v>
      </c>
    </row>
    <row r="198" spans="1:10" ht="11.25">
      <c r="A198" s="4">
        <v>197</v>
      </c>
      <c r="B198" s="4" t="s">
        <v>878</v>
      </c>
      <c r="C198" s="4" t="s">
        <v>141</v>
      </c>
      <c r="D198" s="4" t="s">
        <v>1584</v>
      </c>
      <c r="E198" s="4" t="s">
        <v>1585</v>
      </c>
      <c r="F198" s="4" t="s">
        <v>1586</v>
      </c>
      <c r="G198" s="4" t="s">
        <v>1134</v>
      </c>
      <c r="H198" s="4" t="s">
        <v>1587</v>
      </c>
      <c r="J198" s="4" t="s">
        <v>1685</v>
      </c>
    </row>
    <row r="199" spans="1:10" ht="11.25">
      <c r="A199" s="4">
        <v>198</v>
      </c>
      <c r="B199" s="4" t="s">
        <v>878</v>
      </c>
      <c r="C199" s="4" t="s">
        <v>141</v>
      </c>
      <c r="D199" s="4" t="s">
        <v>1588</v>
      </c>
      <c r="E199" s="4" t="s">
        <v>1589</v>
      </c>
      <c r="F199" s="4" t="s">
        <v>1590</v>
      </c>
      <c r="G199" s="4" t="s">
        <v>930</v>
      </c>
      <c r="J199" s="4" t="s">
        <v>1685</v>
      </c>
    </row>
    <row r="200" spans="1:10" ht="11.25">
      <c r="A200" s="4">
        <v>199</v>
      </c>
      <c r="B200" s="4" t="s">
        <v>878</v>
      </c>
      <c r="C200" s="4" t="s">
        <v>141</v>
      </c>
      <c r="D200" s="4" t="s">
        <v>1591</v>
      </c>
      <c r="E200" s="4" t="s">
        <v>1592</v>
      </c>
      <c r="F200" s="4" t="s">
        <v>1593</v>
      </c>
      <c r="G200" s="4" t="s">
        <v>1594</v>
      </c>
      <c r="J200" s="4" t="s">
        <v>1685</v>
      </c>
    </row>
    <row r="201" spans="1:10" ht="11.25">
      <c r="A201" s="4">
        <v>200</v>
      </c>
      <c r="B201" s="4" t="s">
        <v>878</v>
      </c>
      <c r="C201" s="4" t="s">
        <v>141</v>
      </c>
      <c r="D201" s="4" t="s">
        <v>1595</v>
      </c>
      <c r="E201" s="4" t="s">
        <v>1596</v>
      </c>
      <c r="F201" s="4" t="s">
        <v>1597</v>
      </c>
      <c r="G201" s="4" t="s">
        <v>915</v>
      </c>
      <c r="H201" s="4" t="s">
        <v>1598</v>
      </c>
      <c r="J201" s="4" t="s">
        <v>1685</v>
      </c>
    </row>
    <row r="202" spans="1:10" ht="11.25">
      <c r="A202" s="4">
        <v>201</v>
      </c>
      <c r="B202" s="4" t="s">
        <v>878</v>
      </c>
      <c r="C202" s="4" t="s">
        <v>141</v>
      </c>
      <c r="D202" s="4" t="s">
        <v>1599</v>
      </c>
      <c r="E202" s="4" t="s">
        <v>1600</v>
      </c>
      <c r="F202" s="4" t="s">
        <v>1601</v>
      </c>
      <c r="G202" s="4" t="s">
        <v>1134</v>
      </c>
      <c r="H202" s="4" t="s">
        <v>1602</v>
      </c>
      <c r="J202" s="4" t="s">
        <v>1685</v>
      </c>
    </row>
    <row r="203" spans="1:10" ht="11.25">
      <c r="A203" s="4">
        <v>202</v>
      </c>
      <c r="B203" s="4" t="s">
        <v>878</v>
      </c>
      <c r="C203" s="4" t="s">
        <v>141</v>
      </c>
      <c r="D203" s="4" t="s">
        <v>1603</v>
      </c>
      <c r="E203" s="4" t="s">
        <v>1604</v>
      </c>
      <c r="F203" s="4" t="s">
        <v>1605</v>
      </c>
      <c r="G203" s="4" t="s">
        <v>957</v>
      </c>
      <c r="H203" s="4" t="s">
        <v>1606</v>
      </c>
      <c r="J203" s="4" t="s">
        <v>1685</v>
      </c>
    </row>
    <row r="204" spans="1:10" ht="11.25">
      <c r="A204" s="4">
        <v>203</v>
      </c>
      <c r="B204" s="4" t="s">
        <v>878</v>
      </c>
      <c r="C204" s="4" t="s">
        <v>141</v>
      </c>
      <c r="D204" s="4" t="s">
        <v>1607</v>
      </c>
      <c r="E204" s="4" t="s">
        <v>1608</v>
      </c>
      <c r="F204" s="4" t="s">
        <v>1609</v>
      </c>
      <c r="G204" s="4" t="s">
        <v>899</v>
      </c>
      <c r="H204" s="4" t="s">
        <v>1610</v>
      </c>
      <c r="J204" s="4" t="s">
        <v>1685</v>
      </c>
    </row>
    <row r="205" spans="1:10" ht="11.25">
      <c r="A205" s="4">
        <v>204</v>
      </c>
      <c r="B205" s="4" t="s">
        <v>878</v>
      </c>
      <c r="C205" s="4" t="s">
        <v>141</v>
      </c>
      <c r="D205" s="4" t="s">
        <v>1611</v>
      </c>
      <c r="E205" s="4" t="s">
        <v>1612</v>
      </c>
      <c r="F205" s="4" t="s">
        <v>1613</v>
      </c>
      <c r="G205" s="4" t="s">
        <v>899</v>
      </c>
      <c r="J205" s="4" t="s">
        <v>1685</v>
      </c>
    </row>
    <row r="206" spans="1:10" ht="11.25">
      <c r="A206" s="4">
        <v>205</v>
      </c>
      <c r="B206" s="4" t="s">
        <v>878</v>
      </c>
      <c r="C206" s="4" t="s">
        <v>141</v>
      </c>
      <c r="D206" s="4" t="s">
        <v>1614</v>
      </c>
      <c r="E206" s="4" t="s">
        <v>1615</v>
      </c>
      <c r="F206" s="4" t="s">
        <v>1616</v>
      </c>
      <c r="G206" s="4" t="s">
        <v>1594</v>
      </c>
      <c r="J206" s="4" t="s">
        <v>1685</v>
      </c>
    </row>
    <row r="207" spans="1:10" ht="11.25">
      <c r="A207" s="4">
        <v>206</v>
      </c>
      <c r="B207" s="4" t="s">
        <v>878</v>
      </c>
      <c r="C207" s="4" t="s">
        <v>141</v>
      </c>
      <c r="D207" s="4" t="s">
        <v>1617</v>
      </c>
      <c r="E207" s="4" t="s">
        <v>1618</v>
      </c>
      <c r="F207" s="4" t="s">
        <v>1619</v>
      </c>
      <c r="G207" s="4" t="s">
        <v>1039</v>
      </c>
      <c r="H207" s="4" t="s">
        <v>1620</v>
      </c>
      <c r="J207" s="4" t="s">
        <v>1685</v>
      </c>
    </row>
    <row r="208" spans="1:10" ht="11.25">
      <c r="A208" s="4">
        <v>207</v>
      </c>
      <c r="B208" s="4" t="s">
        <v>878</v>
      </c>
      <c r="C208" s="4" t="s">
        <v>141</v>
      </c>
      <c r="D208" s="4" t="s">
        <v>1621</v>
      </c>
      <c r="E208" s="4" t="s">
        <v>1622</v>
      </c>
      <c r="F208" s="4" t="s">
        <v>1623</v>
      </c>
      <c r="G208" s="4" t="s">
        <v>1624</v>
      </c>
      <c r="H208" s="4" t="s">
        <v>1625</v>
      </c>
      <c r="J208" s="4" t="s">
        <v>1685</v>
      </c>
    </row>
    <row r="209" spans="1:10" ht="11.25">
      <c r="A209" s="4">
        <v>208</v>
      </c>
      <c r="B209" s="4" t="s">
        <v>878</v>
      </c>
      <c r="C209" s="4" t="s">
        <v>141</v>
      </c>
      <c r="D209" s="4" t="s">
        <v>1626</v>
      </c>
      <c r="E209" s="4" t="s">
        <v>1627</v>
      </c>
      <c r="F209" s="4" t="s">
        <v>1628</v>
      </c>
      <c r="G209" s="4" t="s">
        <v>915</v>
      </c>
      <c r="J209" s="4" t="s">
        <v>1685</v>
      </c>
    </row>
    <row r="210" spans="1:10" ht="11.25">
      <c r="A210" s="4">
        <v>209</v>
      </c>
      <c r="B210" s="4" t="s">
        <v>878</v>
      </c>
      <c r="C210" s="4" t="s">
        <v>141</v>
      </c>
      <c r="D210" s="4" t="s">
        <v>1629</v>
      </c>
      <c r="E210" s="4" t="s">
        <v>1630</v>
      </c>
      <c r="F210" s="4" t="s">
        <v>1631</v>
      </c>
      <c r="G210" s="4" t="s">
        <v>1005</v>
      </c>
      <c r="J210" s="4" t="s">
        <v>1685</v>
      </c>
    </row>
    <row r="211" spans="1:10" ht="11.25">
      <c r="A211" s="4">
        <v>210</v>
      </c>
      <c r="B211" s="4" t="s">
        <v>878</v>
      </c>
      <c r="C211" s="4" t="s">
        <v>141</v>
      </c>
      <c r="D211" s="4" t="s">
        <v>1632</v>
      </c>
      <c r="E211" s="4" t="s">
        <v>1633</v>
      </c>
      <c r="F211" s="4" t="s">
        <v>1634</v>
      </c>
      <c r="G211" s="4" t="s">
        <v>1507</v>
      </c>
      <c r="J211" s="4" t="s">
        <v>1685</v>
      </c>
    </row>
    <row r="212" spans="1:10" ht="11.25">
      <c r="A212" s="4">
        <v>211</v>
      </c>
      <c r="B212" s="4" t="s">
        <v>878</v>
      </c>
      <c r="C212" s="4" t="s">
        <v>141</v>
      </c>
      <c r="D212" s="4" t="s">
        <v>1635</v>
      </c>
      <c r="E212" s="4" t="s">
        <v>1636</v>
      </c>
      <c r="F212" s="4" t="s">
        <v>1637</v>
      </c>
      <c r="G212" s="4" t="s">
        <v>1638</v>
      </c>
      <c r="J212" s="4" t="s">
        <v>1685</v>
      </c>
    </row>
    <row r="213" spans="1:10" ht="11.25">
      <c r="A213" s="4">
        <v>212</v>
      </c>
      <c r="B213" s="4" t="s">
        <v>878</v>
      </c>
      <c r="C213" s="4" t="s">
        <v>141</v>
      </c>
      <c r="D213" s="4" t="s">
        <v>1639</v>
      </c>
      <c r="E213" s="4" t="s">
        <v>1640</v>
      </c>
      <c r="F213" s="4" t="s">
        <v>1641</v>
      </c>
      <c r="G213" s="4" t="s">
        <v>957</v>
      </c>
      <c r="H213" s="4" t="s">
        <v>1642</v>
      </c>
      <c r="J213" s="4" t="s">
        <v>1685</v>
      </c>
    </row>
    <row r="214" spans="1:10" ht="11.25">
      <c r="A214" s="4">
        <v>213</v>
      </c>
      <c r="B214" s="4" t="s">
        <v>878</v>
      </c>
      <c r="C214" s="4" t="s">
        <v>141</v>
      </c>
      <c r="D214" s="4" t="s">
        <v>1643</v>
      </c>
      <c r="E214" s="4" t="s">
        <v>1644</v>
      </c>
      <c r="F214" s="4" t="s">
        <v>1645</v>
      </c>
      <c r="G214" s="4" t="s">
        <v>1646</v>
      </c>
      <c r="H214" s="4" t="s">
        <v>1647</v>
      </c>
      <c r="J214" s="4" t="s">
        <v>1685</v>
      </c>
    </row>
    <row r="215" spans="1:10" ht="11.25">
      <c r="A215" s="4">
        <v>214</v>
      </c>
      <c r="B215" s="4" t="s">
        <v>878</v>
      </c>
      <c r="C215" s="4" t="s">
        <v>141</v>
      </c>
      <c r="D215" s="4" t="s">
        <v>1648</v>
      </c>
      <c r="E215" s="4" t="s">
        <v>1649</v>
      </c>
      <c r="F215" s="4" t="s">
        <v>1650</v>
      </c>
      <c r="G215" s="4" t="s">
        <v>1651</v>
      </c>
      <c r="J215" s="4" t="s">
        <v>1685</v>
      </c>
    </row>
    <row r="216" spans="1:10" ht="11.25">
      <c r="A216" s="4">
        <v>215</v>
      </c>
      <c r="B216" s="4" t="s">
        <v>878</v>
      </c>
      <c r="C216" s="4" t="s">
        <v>141</v>
      </c>
      <c r="D216" s="4" t="s">
        <v>1652</v>
      </c>
      <c r="E216" s="4" t="s">
        <v>1653</v>
      </c>
      <c r="F216" s="4" t="s">
        <v>1654</v>
      </c>
      <c r="G216" s="4" t="s">
        <v>957</v>
      </c>
      <c r="H216" s="4" t="s">
        <v>1655</v>
      </c>
      <c r="J216" s="4" t="s">
        <v>1685</v>
      </c>
    </row>
    <row r="217" spans="1:10" ht="11.25">
      <c r="A217" s="4">
        <v>216</v>
      </c>
      <c r="B217" s="4" t="s">
        <v>878</v>
      </c>
      <c r="C217" s="4" t="s">
        <v>141</v>
      </c>
      <c r="D217" s="4" t="s">
        <v>1656</v>
      </c>
      <c r="E217" s="4" t="s">
        <v>1657</v>
      </c>
      <c r="F217" s="4" t="s">
        <v>1658</v>
      </c>
      <c r="G217" s="4" t="s">
        <v>911</v>
      </c>
      <c r="J217" s="4" t="s">
        <v>1685</v>
      </c>
    </row>
    <row r="218" spans="1:10" ht="11.25">
      <c r="A218" s="4">
        <v>217</v>
      </c>
      <c r="B218" s="4" t="s">
        <v>878</v>
      </c>
      <c r="C218" s="4" t="s">
        <v>141</v>
      </c>
      <c r="D218" s="4" t="s">
        <v>1659</v>
      </c>
      <c r="E218" s="4" t="s">
        <v>1660</v>
      </c>
      <c r="F218" s="4" t="s">
        <v>1661</v>
      </c>
      <c r="G218" s="4" t="s">
        <v>1039</v>
      </c>
      <c r="J218" s="4" t="s">
        <v>1685</v>
      </c>
    </row>
    <row r="219" spans="1:10" ht="11.25">
      <c r="A219" s="4">
        <v>218</v>
      </c>
      <c r="B219" s="4" t="s">
        <v>878</v>
      </c>
      <c r="C219" s="4" t="s">
        <v>141</v>
      </c>
      <c r="D219" s="4" t="s">
        <v>1662</v>
      </c>
      <c r="E219" s="4" t="s">
        <v>1663</v>
      </c>
      <c r="F219" s="4" t="s">
        <v>1664</v>
      </c>
      <c r="G219" s="4" t="s">
        <v>1120</v>
      </c>
      <c r="H219" s="4" t="s">
        <v>1665</v>
      </c>
      <c r="J219" s="4" t="s">
        <v>1685</v>
      </c>
    </row>
    <row r="220" spans="1:10" ht="11.25">
      <c r="A220" s="4">
        <v>219</v>
      </c>
      <c r="B220" s="4" t="s">
        <v>878</v>
      </c>
      <c r="C220" s="4" t="s">
        <v>141</v>
      </c>
      <c r="D220" s="4" t="s">
        <v>1666</v>
      </c>
      <c r="E220" s="4" t="s">
        <v>1667</v>
      </c>
      <c r="F220" s="4" t="s">
        <v>1668</v>
      </c>
      <c r="G220" s="4" t="s">
        <v>1030</v>
      </c>
      <c r="J220" s="4" t="s">
        <v>1685</v>
      </c>
    </row>
    <row r="221" spans="1:10" ht="11.25">
      <c r="A221" s="4">
        <v>220</v>
      </c>
      <c r="B221" s="4" t="s">
        <v>878</v>
      </c>
      <c r="C221" s="4" t="s">
        <v>141</v>
      </c>
      <c r="D221" s="4" t="s">
        <v>1669</v>
      </c>
      <c r="E221" s="4" t="s">
        <v>1670</v>
      </c>
      <c r="F221" s="4" t="s">
        <v>1658</v>
      </c>
      <c r="G221" s="4" t="s">
        <v>1671</v>
      </c>
      <c r="H221" s="4" t="s">
        <v>1672</v>
      </c>
      <c r="J221" s="4" t="s">
        <v>1685</v>
      </c>
    </row>
    <row r="222" spans="1:10" ht="11.25">
      <c r="A222" s="4">
        <v>221</v>
      </c>
      <c r="B222" s="4" t="s">
        <v>878</v>
      </c>
      <c r="C222" s="4" t="s">
        <v>141</v>
      </c>
      <c r="D222" s="4" t="s">
        <v>1673</v>
      </c>
      <c r="E222" s="4" t="s">
        <v>1674</v>
      </c>
      <c r="F222" s="4" t="s">
        <v>1623</v>
      </c>
      <c r="G222" s="4" t="s">
        <v>1675</v>
      </c>
      <c r="H222" s="4" t="s">
        <v>1676</v>
      </c>
      <c r="J222" s="4" t="s">
        <v>1685</v>
      </c>
    </row>
    <row r="223" spans="1:10" ht="11.25">
      <c r="A223" s="4">
        <v>222</v>
      </c>
      <c r="B223" s="4" t="s">
        <v>878</v>
      </c>
      <c r="C223" s="4" t="s">
        <v>141</v>
      </c>
      <c r="D223" s="4" t="s">
        <v>1677</v>
      </c>
      <c r="E223" s="4" t="s">
        <v>1678</v>
      </c>
      <c r="F223" s="4" t="s">
        <v>1679</v>
      </c>
      <c r="G223" s="4" t="s">
        <v>1680</v>
      </c>
      <c r="J223" s="4" t="s">
        <v>1685</v>
      </c>
    </row>
    <row r="224" spans="1:10" ht="11.25">
      <c r="A224" s="4">
        <v>223</v>
      </c>
      <c r="B224" s="4" t="s">
        <v>878</v>
      </c>
      <c r="C224" s="4" t="s">
        <v>141</v>
      </c>
      <c r="D224" s="4" t="s">
        <v>1681</v>
      </c>
      <c r="E224" s="4" t="s">
        <v>1682</v>
      </c>
      <c r="F224" s="4" t="s">
        <v>1683</v>
      </c>
      <c r="G224" s="4" t="s">
        <v>1684</v>
      </c>
      <c r="J224" s="4" t="s">
        <v>1685</v>
      </c>
    </row>
  </sheetData>
  <sheetProtection formatColumns="0" formatRows="0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93078c-2e8b-48b0-b608-b0ac3d0ec8af}">
  <sheetPr codeName="modClassifierValidat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d2cef5-ebf1-4c39-832f-181adb265a4b}">
  <sheetPr codeName="modHy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 formatColumns="0" formatRows="0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8687b8-f7bb-4bcc-8cd1-fa275e4a8634}">
  <sheetPr codeName="modServiceModul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"/>
  </cols>
  <sheetData/>
  <sheetProtection formatColumns="0" formatRows="0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13e765-9160-4230-b446-a8c071511124}">
  <sheetPr codeName="modList00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6384" width="9.14285714285714" style="36"/>
  </cols>
  <sheetData/>
  <sheetProtection formatColumns="0" formatRows="0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7f80d3-d1ff-45a0-9e67-771426807174}">
  <sheetPr codeName="modList01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sheetProtection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ec436f-8eb3-45e5-b1f9-3e637516cd10}">
  <sheetPr codeName="modList02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3cd151-1b2d-4c36-a090-04d48dca5399}">
  <sheetPr codeName="modList0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99"/>
  </cols>
  <sheetData>
    <row r="1" spans="1:1" ht="11.25">
      <c r="A1" s="209"/>
    </row>
  </sheetData>
  <sheetProtection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706bc5-5d6e-4a3b-bd72-7bcb78bd79ae}">
  <sheetPr codeName="modList1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65"/>
  </cols>
  <sheetData>
    <row r="1" spans="1:1" ht="11.25">
      <c r="A1" s="666"/>
    </row>
  </sheetData>
  <sheetProtection formatColumns="0" formatRow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b15c18-996a-4dd2-89df-0447dafa3bee}">
  <sheetPr codeName="TSH_REESTR_MO_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c9e0ef-74ff-4ae7-b8ae-a0b5c7af1b76}">
  <sheetPr codeName="TSH_REESTR_MO">
    <tabColor indexed="47"/>
  </sheetPr>
  <dimension ref="A1:D9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712"/>
  </cols>
  <sheetData>
    <row r="1" spans="1:4" ht="11.25">
      <c r="A1" s="712" t="s">
        <v>864</v>
      </c>
      <c r="B1" t="s">
        <v>453</v>
      </c>
      <c r="C1" t="s">
        <v>454</v>
      </c>
      <c r="D1" t="s">
        <v>863</v>
      </c>
    </row>
    <row r="2" spans="1:4" ht="11.25">
      <c r="A2" s="712">
        <v>1</v>
      </c>
      <c r="B2" t="s">
        <v>673</v>
      </c>
      <c r="C2" t="s">
        <v>673</v>
      </c>
      <c r="D2" t="s">
        <v>674</v>
      </c>
    </row>
    <row r="3" spans="1:4" ht="11.25">
      <c r="A3" s="712">
        <v>2</v>
      </c>
      <c r="B3" t="s">
        <v>675</v>
      </c>
      <c r="C3" t="s">
        <v>675</v>
      </c>
      <c r="D3" t="s">
        <v>676</v>
      </c>
    </row>
    <row r="4" spans="1:4" ht="11.25">
      <c r="A4" s="712">
        <v>3</v>
      </c>
      <c r="B4" t="s">
        <v>677</v>
      </c>
      <c r="C4" t="s">
        <v>677</v>
      </c>
      <c r="D4" t="s">
        <v>678</v>
      </c>
    </row>
    <row r="5" spans="1:4" ht="11.25">
      <c r="A5" s="712">
        <v>4</v>
      </c>
      <c r="B5" t="s">
        <v>679</v>
      </c>
      <c r="C5" t="s">
        <v>679</v>
      </c>
      <c r="D5" t="s">
        <v>680</v>
      </c>
    </row>
    <row r="6" spans="1:4" ht="11.25">
      <c r="A6" s="712">
        <v>5</v>
      </c>
      <c r="B6" t="s">
        <v>681</v>
      </c>
      <c r="C6" t="s">
        <v>681</v>
      </c>
      <c r="D6" t="s">
        <v>682</v>
      </c>
    </row>
    <row r="7" spans="1:4" ht="11.25">
      <c r="A7" s="712">
        <v>6</v>
      </c>
      <c r="B7" t="s">
        <v>683</v>
      </c>
      <c r="C7" t="s">
        <v>685</v>
      </c>
      <c r="D7" t="s">
        <v>686</v>
      </c>
    </row>
    <row r="8" spans="1:4" ht="11.25">
      <c r="A8" s="712">
        <v>7</v>
      </c>
      <c r="B8" t="s">
        <v>683</v>
      </c>
      <c r="C8" t="s">
        <v>683</v>
      </c>
      <c r="D8" t="s">
        <v>684</v>
      </c>
    </row>
    <row r="9" spans="1:4" ht="11.25">
      <c r="A9" s="712">
        <v>8</v>
      </c>
      <c r="B9" t="s">
        <v>683</v>
      </c>
      <c r="C9" t="s">
        <v>687</v>
      </c>
      <c r="D9" t="s">
        <v>688</v>
      </c>
    </row>
    <row r="10" spans="1:4" ht="11.25">
      <c r="A10" s="712">
        <v>9</v>
      </c>
      <c r="B10" t="s">
        <v>683</v>
      </c>
      <c r="C10" t="s">
        <v>689</v>
      </c>
      <c r="D10" t="s">
        <v>690</v>
      </c>
    </row>
    <row r="11" spans="1:4" ht="11.25">
      <c r="A11" s="712">
        <v>10</v>
      </c>
      <c r="B11" t="s">
        <v>691</v>
      </c>
      <c r="C11" t="s">
        <v>691</v>
      </c>
      <c r="D11" t="s">
        <v>692</v>
      </c>
    </row>
    <row r="12" spans="1:4" ht="11.25">
      <c r="A12" s="712">
        <v>11</v>
      </c>
      <c r="B12" t="s">
        <v>693</v>
      </c>
      <c r="C12" t="s">
        <v>693</v>
      </c>
      <c r="D12" t="s">
        <v>694</v>
      </c>
    </row>
    <row r="13" spans="1:4" ht="11.25">
      <c r="A13" s="712">
        <v>12</v>
      </c>
      <c r="B13" t="s">
        <v>695</v>
      </c>
      <c r="C13" t="s">
        <v>695</v>
      </c>
      <c r="D13" t="s">
        <v>696</v>
      </c>
    </row>
    <row r="14" spans="1:4" ht="11.25">
      <c r="A14" s="712">
        <v>13</v>
      </c>
      <c r="B14" t="s">
        <v>697</v>
      </c>
      <c r="C14" t="s">
        <v>697</v>
      </c>
      <c r="D14" t="s">
        <v>698</v>
      </c>
    </row>
    <row r="15" spans="1:4" ht="11.25">
      <c r="A15" s="712">
        <v>14</v>
      </c>
      <c r="B15" t="s">
        <v>699</v>
      </c>
      <c r="C15" t="s">
        <v>699</v>
      </c>
      <c r="D15" t="s">
        <v>700</v>
      </c>
    </row>
    <row r="16" spans="1:4" ht="11.25">
      <c r="A16" s="712">
        <v>15</v>
      </c>
      <c r="B16" t="s">
        <v>701</v>
      </c>
      <c r="C16" t="s">
        <v>701</v>
      </c>
      <c r="D16" t="s">
        <v>702</v>
      </c>
    </row>
    <row r="17" spans="1:4" ht="11.25">
      <c r="A17" s="712">
        <v>16</v>
      </c>
      <c r="B17" t="s">
        <v>703</v>
      </c>
      <c r="C17" t="s">
        <v>703</v>
      </c>
      <c r="D17" t="s">
        <v>704</v>
      </c>
    </row>
    <row r="18" spans="1:4" ht="11.25">
      <c r="A18" s="712">
        <v>17</v>
      </c>
      <c r="B18" t="s">
        <v>705</v>
      </c>
      <c r="C18" t="s">
        <v>705</v>
      </c>
      <c r="D18" t="s">
        <v>706</v>
      </c>
    </row>
    <row r="19" spans="1:4" ht="11.25">
      <c r="A19" s="712">
        <v>18</v>
      </c>
      <c r="B19" t="s">
        <v>707</v>
      </c>
      <c r="C19" t="s">
        <v>707</v>
      </c>
      <c r="D19" t="s">
        <v>708</v>
      </c>
    </row>
    <row r="20" spans="1:4" ht="11.25">
      <c r="A20" s="712">
        <v>19</v>
      </c>
      <c r="B20" t="s">
        <v>709</v>
      </c>
      <c r="C20" t="s">
        <v>709</v>
      </c>
      <c r="D20" t="s">
        <v>710</v>
      </c>
    </row>
    <row r="21" spans="1:4" ht="11.25">
      <c r="A21" s="712">
        <v>20</v>
      </c>
      <c r="B21" t="s">
        <v>711</v>
      </c>
      <c r="C21" t="s">
        <v>711</v>
      </c>
      <c r="D21" t="s">
        <v>712</v>
      </c>
    </row>
    <row r="22" spans="1:4" ht="11.25">
      <c r="A22" s="712">
        <v>21</v>
      </c>
      <c r="B22" t="s">
        <v>713</v>
      </c>
      <c r="C22" t="s">
        <v>713</v>
      </c>
      <c r="D22" t="s">
        <v>714</v>
      </c>
    </row>
    <row r="23" spans="1:4" ht="11.25">
      <c r="A23" s="712">
        <v>22</v>
      </c>
      <c r="B23" t="s">
        <v>715</v>
      </c>
      <c r="C23" t="s">
        <v>715</v>
      </c>
      <c r="D23" t="s">
        <v>716</v>
      </c>
    </row>
    <row r="24" spans="1:4" ht="11.25">
      <c r="A24" s="712">
        <v>23</v>
      </c>
      <c r="B24" t="s">
        <v>717</v>
      </c>
      <c r="C24" t="s">
        <v>717</v>
      </c>
      <c r="D24" t="s">
        <v>718</v>
      </c>
    </row>
    <row r="25" spans="1:4" ht="11.25">
      <c r="A25" s="712">
        <v>24</v>
      </c>
      <c r="B25" t="s">
        <v>719</v>
      </c>
      <c r="C25" t="s">
        <v>719</v>
      </c>
      <c r="D25" t="s">
        <v>720</v>
      </c>
    </row>
    <row r="26" spans="1:4" ht="11.25">
      <c r="A26" s="712">
        <v>25</v>
      </c>
      <c r="B26" t="s">
        <v>721</v>
      </c>
      <c r="C26" t="s">
        <v>721</v>
      </c>
      <c r="D26" t="s">
        <v>722</v>
      </c>
    </row>
    <row r="27" spans="1:4" ht="11.25">
      <c r="A27" s="712">
        <v>26</v>
      </c>
      <c r="B27" t="s">
        <v>723</v>
      </c>
      <c r="C27" t="s">
        <v>723</v>
      </c>
      <c r="D27" t="s">
        <v>724</v>
      </c>
    </row>
    <row r="28" spans="1:4" ht="11.25">
      <c r="A28" s="712">
        <v>27</v>
      </c>
      <c r="B28" t="s">
        <v>725</v>
      </c>
      <c r="C28" t="s">
        <v>725</v>
      </c>
      <c r="D28" t="s">
        <v>726</v>
      </c>
    </row>
    <row r="29" spans="1:4" ht="11.25">
      <c r="A29" s="712">
        <v>28</v>
      </c>
      <c r="B29" t="s">
        <v>727</v>
      </c>
      <c r="C29" t="s">
        <v>729</v>
      </c>
      <c r="D29" t="s">
        <v>730</v>
      </c>
    </row>
    <row r="30" spans="1:4" ht="11.25">
      <c r="A30" s="712">
        <v>29</v>
      </c>
      <c r="B30" t="s">
        <v>727</v>
      </c>
      <c r="C30" t="s">
        <v>731</v>
      </c>
      <c r="D30" t="s">
        <v>732</v>
      </c>
    </row>
    <row r="31" spans="1:4" ht="11.25">
      <c r="A31" s="712">
        <v>30</v>
      </c>
      <c r="B31" t="s">
        <v>727</v>
      </c>
      <c r="C31" t="s">
        <v>733</v>
      </c>
      <c r="D31" t="s">
        <v>734</v>
      </c>
    </row>
    <row r="32" spans="1:4" ht="11.25">
      <c r="A32" s="712">
        <v>31</v>
      </c>
      <c r="B32" t="s">
        <v>727</v>
      </c>
      <c r="C32" t="s">
        <v>727</v>
      </c>
      <c r="D32" t="s">
        <v>728</v>
      </c>
    </row>
    <row r="33" spans="1:4" ht="11.25">
      <c r="A33" s="712">
        <v>32</v>
      </c>
      <c r="B33" t="s">
        <v>727</v>
      </c>
      <c r="C33" t="s">
        <v>735</v>
      </c>
      <c r="D33" t="s">
        <v>736</v>
      </c>
    </row>
    <row r="34" spans="1:4" ht="11.25">
      <c r="A34" s="712">
        <v>33</v>
      </c>
      <c r="B34" t="s">
        <v>727</v>
      </c>
      <c r="C34" t="s">
        <v>737</v>
      </c>
      <c r="D34" t="s">
        <v>738</v>
      </c>
    </row>
    <row r="35" spans="1:4" ht="11.25">
      <c r="A35" s="712">
        <v>34</v>
      </c>
      <c r="B35" t="s">
        <v>727</v>
      </c>
      <c r="C35" t="s">
        <v>739</v>
      </c>
      <c r="D35" t="s">
        <v>740</v>
      </c>
    </row>
    <row r="36" spans="1:4" ht="11.25">
      <c r="A36" s="712">
        <v>35</v>
      </c>
      <c r="B36" t="s">
        <v>741</v>
      </c>
      <c r="C36" t="s">
        <v>741</v>
      </c>
      <c r="D36" t="s">
        <v>742</v>
      </c>
    </row>
    <row r="37" spans="1:4" ht="11.25">
      <c r="A37" s="712">
        <v>36</v>
      </c>
      <c r="B37" t="s">
        <v>743</v>
      </c>
      <c r="C37" t="s">
        <v>743</v>
      </c>
      <c r="D37" t="s">
        <v>744</v>
      </c>
    </row>
    <row r="38" spans="1:4" ht="11.25">
      <c r="A38" s="712">
        <v>37</v>
      </c>
      <c r="B38" t="s">
        <v>745</v>
      </c>
      <c r="C38" t="s">
        <v>745</v>
      </c>
      <c r="D38" t="s">
        <v>746</v>
      </c>
    </row>
    <row r="39" spans="1:4" ht="11.25">
      <c r="A39" s="712">
        <v>38</v>
      </c>
      <c r="B39" t="s">
        <v>747</v>
      </c>
      <c r="C39" t="s">
        <v>747</v>
      </c>
      <c r="D39" t="s">
        <v>748</v>
      </c>
    </row>
    <row r="40" spans="1:4" ht="11.25">
      <c r="A40" s="712">
        <v>39</v>
      </c>
      <c r="B40" t="s">
        <v>749</v>
      </c>
      <c r="C40" t="s">
        <v>749</v>
      </c>
      <c r="D40" t="s">
        <v>750</v>
      </c>
    </row>
    <row r="41" spans="1:4" ht="11.25">
      <c r="A41" s="712">
        <v>40</v>
      </c>
      <c r="B41" t="s">
        <v>751</v>
      </c>
      <c r="C41" t="s">
        <v>751</v>
      </c>
      <c r="D41" t="s">
        <v>752</v>
      </c>
    </row>
    <row r="42" spans="1:4" ht="11.25">
      <c r="A42" s="712">
        <v>41</v>
      </c>
      <c r="B42" t="s">
        <v>753</v>
      </c>
      <c r="C42" t="s">
        <v>753</v>
      </c>
      <c r="D42" t="s">
        <v>754</v>
      </c>
    </row>
    <row r="43" spans="1:4" ht="11.25">
      <c r="A43" s="712">
        <v>42</v>
      </c>
      <c r="B43" t="s">
        <v>755</v>
      </c>
      <c r="C43" t="s">
        <v>755</v>
      </c>
      <c r="D43" t="s">
        <v>756</v>
      </c>
    </row>
    <row r="44" spans="1:4" ht="11.25">
      <c r="A44" s="712">
        <v>43</v>
      </c>
      <c r="B44" t="s">
        <v>757</v>
      </c>
      <c r="C44" t="s">
        <v>759</v>
      </c>
      <c r="D44" t="s">
        <v>760</v>
      </c>
    </row>
    <row r="45" spans="1:4" ht="11.25">
      <c r="A45" s="712">
        <v>44</v>
      </c>
      <c r="B45" t="s">
        <v>757</v>
      </c>
      <c r="C45" t="s">
        <v>761</v>
      </c>
      <c r="D45" t="s">
        <v>762</v>
      </c>
    </row>
    <row r="46" spans="1:4" ht="11.25">
      <c r="A46" s="712">
        <v>45</v>
      </c>
      <c r="B46" t="s">
        <v>757</v>
      </c>
      <c r="C46" t="s">
        <v>757</v>
      </c>
      <c r="D46" t="s">
        <v>758</v>
      </c>
    </row>
    <row r="47" spans="1:4" ht="11.25">
      <c r="A47" s="712">
        <v>46</v>
      </c>
      <c r="B47" t="s">
        <v>757</v>
      </c>
      <c r="C47" t="s">
        <v>763</v>
      </c>
      <c r="D47" t="s">
        <v>764</v>
      </c>
    </row>
    <row r="48" spans="1:4" ht="11.25">
      <c r="A48" s="712">
        <v>47</v>
      </c>
      <c r="B48" t="s">
        <v>757</v>
      </c>
      <c r="C48" t="s">
        <v>765</v>
      </c>
      <c r="D48" t="s">
        <v>766</v>
      </c>
    </row>
    <row r="49" spans="1:4" ht="11.25">
      <c r="A49" s="712">
        <v>48</v>
      </c>
      <c r="B49" t="s">
        <v>767</v>
      </c>
      <c r="C49" t="s">
        <v>767</v>
      </c>
      <c r="D49" t="s">
        <v>768</v>
      </c>
    </row>
    <row r="50" spans="1:4" ht="11.25">
      <c r="A50" s="712">
        <v>49</v>
      </c>
      <c r="B50" t="s">
        <v>769</v>
      </c>
      <c r="C50" t="s">
        <v>769</v>
      </c>
      <c r="D50" t="s">
        <v>770</v>
      </c>
    </row>
    <row r="51" spans="1:4" ht="11.25">
      <c r="A51" s="712">
        <v>50</v>
      </c>
      <c r="B51" t="s">
        <v>771</v>
      </c>
      <c r="C51" t="s">
        <v>773</v>
      </c>
      <c r="D51" t="s">
        <v>774</v>
      </c>
    </row>
    <row r="52" spans="1:4" ht="11.25">
      <c r="A52" s="712">
        <v>51</v>
      </c>
      <c r="B52" t="s">
        <v>771</v>
      </c>
      <c r="C52" t="s">
        <v>775</v>
      </c>
      <c r="D52" t="s">
        <v>776</v>
      </c>
    </row>
    <row r="53" spans="1:4" ht="11.25">
      <c r="A53" s="712">
        <v>52</v>
      </c>
      <c r="B53" t="s">
        <v>771</v>
      </c>
      <c r="C53" t="s">
        <v>771</v>
      </c>
      <c r="D53" t="s">
        <v>772</v>
      </c>
    </row>
    <row r="54" spans="1:4" ht="11.25">
      <c r="A54" s="712">
        <v>53</v>
      </c>
      <c r="B54" t="s">
        <v>771</v>
      </c>
      <c r="C54" t="s">
        <v>777</v>
      </c>
      <c r="D54" t="s">
        <v>778</v>
      </c>
    </row>
    <row r="55" spans="1:4" ht="11.25">
      <c r="A55" s="712">
        <v>54</v>
      </c>
      <c r="B55" t="s">
        <v>771</v>
      </c>
      <c r="C55" t="s">
        <v>779</v>
      </c>
      <c r="D55" t="s">
        <v>780</v>
      </c>
    </row>
    <row r="56" spans="1:4" ht="11.25">
      <c r="A56" s="712">
        <v>55</v>
      </c>
      <c r="B56" t="s">
        <v>781</v>
      </c>
      <c r="C56" t="s">
        <v>781</v>
      </c>
      <c r="D56" t="s">
        <v>782</v>
      </c>
    </row>
    <row r="57" spans="1:4" ht="11.25">
      <c r="A57" s="712">
        <v>56</v>
      </c>
      <c r="B57" t="s">
        <v>783</v>
      </c>
      <c r="C57" t="s">
        <v>783</v>
      </c>
      <c r="D57" t="s">
        <v>784</v>
      </c>
    </row>
    <row r="58" spans="1:4" ht="11.25">
      <c r="A58" s="712">
        <v>57</v>
      </c>
      <c r="B58" t="s">
        <v>785</v>
      </c>
      <c r="C58" t="s">
        <v>785</v>
      </c>
      <c r="D58" t="s">
        <v>786</v>
      </c>
    </row>
    <row r="59" spans="1:4" ht="11.25">
      <c r="A59" s="712">
        <v>58</v>
      </c>
      <c r="B59" t="s">
        <v>787</v>
      </c>
      <c r="C59" t="s">
        <v>787</v>
      </c>
      <c r="D59" t="s">
        <v>788</v>
      </c>
    </row>
    <row r="60" spans="1:4" ht="11.25">
      <c r="A60" s="712">
        <v>59</v>
      </c>
      <c r="B60" t="s">
        <v>789</v>
      </c>
      <c r="C60" t="s">
        <v>789</v>
      </c>
      <c r="D60" t="s">
        <v>790</v>
      </c>
    </row>
    <row r="61" spans="1:4" ht="11.25">
      <c r="A61" s="712">
        <v>60</v>
      </c>
      <c r="B61" t="s">
        <v>791</v>
      </c>
      <c r="C61" t="s">
        <v>791</v>
      </c>
      <c r="D61" t="s">
        <v>792</v>
      </c>
    </row>
    <row r="62" spans="1:4" ht="11.25">
      <c r="A62" s="712">
        <v>61</v>
      </c>
      <c r="B62" t="s">
        <v>793</v>
      </c>
      <c r="C62" t="s">
        <v>793</v>
      </c>
      <c r="D62" t="s">
        <v>794</v>
      </c>
    </row>
    <row r="63" spans="1:4" ht="11.25">
      <c r="A63" s="712">
        <v>62</v>
      </c>
      <c r="B63" t="s">
        <v>795</v>
      </c>
      <c r="C63" t="s">
        <v>795</v>
      </c>
      <c r="D63" t="s">
        <v>796</v>
      </c>
    </row>
    <row r="64" spans="1:4" ht="11.25">
      <c r="A64" s="712">
        <v>63</v>
      </c>
      <c r="B64" t="s">
        <v>797</v>
      </c>
      <c r="C64" t="s">
        <v>797</v>
      </c>
      <c r="D64" t="s">
        <v>798</v>
      </c>
    </row>
    <row r="65" spans="1:4" ht="11.25">
      <c r="A65" s="712">
        <v>64</v>
      </c>
      <c r="B65" t="s">
        <v>799</v>
      </c>
      <c r="C65" t="s">
        <v>799</v>
      </c>
      <c r="D65" t="s">
        <v>800</v>
      </c>
    </row>
    <row r="66" spans="1:4" ht="11.25">
      <c r="A66" s="712">
        <v>65</v>
      </c>
      <c r="B66" t="s">
        <v>801</v>
      </c>
      <c r="C66" t="s">
        <v>801</v>
      </c>
      <c r="D66" t="s">
        <v>802</v>
      </c>
    </row>
    <row r="67" spans="1:4" ht="11.25">
      <c r="A67" s="712">
        <v>66</v>
      </c>
      <c r="B67" t="s">
        <v>803</v>
      </c>
      <c r="C67" t="s">
        <v>803</v>
      </c>
      <c r="D67" t="s">
        <v>804</v>
      </c>
    </row>
    <row r="68" spans="1:4" ht="11.25">
      <c r="A68" s="712">
        <v>67</v>
      </c>
      <c r="B68" t="s">
        <v>805</v>
      </c>
      <c r="C68" t="s">
        <v>805</v>
      </c>
      <c r="D68" t="s">
        <v>806</v>
      </c>
    </row>
    <row r="69" spans="1:4" ht="11.25">
      <c r="A69" s="712">
        <v>68</v>
      </c>
      <c r="B69" t="s">
        <v>807</v>
      </c>
      <c r="C69" t="s">
        <v>807</v>
      </c>
      <c r="D69" t="s">
        <v>808</v>
      </c>
    </row>
    <row r="70" spans="1:4" ht="11.25">
      <c r="A70" s="712">
        <v>69</v>
      </c>
      <c r="B70" t="s">
        <v>809</v>
      </c>
      <c r="C70" t="s">
        <v>809</v>
      </c>
      <c r="D70" t="s">
        <v>810</v>
      </c>
    </row>
    <row r="71" spans="1:4" ht="11.25">
      <c r="A71" s="712">
        <v>70</v>
      </c>
      <c r="B71" t="s">
        <v>811</v>
      </c>
      <c r="C71" t="s">
        <v>811</v>
      </c>
      <c r="D71" t="s">
        <v>812</v>
      </c>
    </row>
    <row r="72" spans="1:4" ht="11.25">
      <c r="A72" s="712">
        <v>71</v>
      </c>
      <c r="B72" t="s">
        <v>813</v>
      </c>
      <c r="C72" t="s">
        <v>813</v>
      </c>
      <c r="D72" t="s">
        <v>814</v>
      </c>
    </row>
    <row r="73" spans="1:4" ht="11.25">
      <c r="A73" s="712">
        <v>72</v>
      </c>
      <c r="B73" t="s">
        <v>815</v>
      </c>
      <c r="C73" t="s">
        <v>815</v>
      </c>
      <c r="D73" t="s">
        <v>816</v>
      </c>
    </row>
    <row r="74" spans="1:4" ht="11.25">
      <c r="A74" s="712">
        <v>73</v>
      </c>
      <c r="B74" t="s">
        <v>817</v>
      </c>
      <c r="C74" t="s">
        <v>817</v>
      </c>
      <c r="D74" t="s">
        <v>818</v>
      </c>
    </row>
    <row r="75" spans="1:4" ht="11.25">
      <c r="A75" s="712">
        <v>74</v>
      </c>
      <c r="B75" t="s">
        <v>819</v>
      </c>
      <c r="C75" t="s">
        <v>819</v>
      </c>
      <c r="D75" t="s">
        <v>820</v>
      </c>
    </row>
    <row r="76" spans="1:4" ht="11.25">
      <c r="A76" s="712">
        <v>75</v>
      </c>
      <c r="B76" t="s">
        <v>821</v>
      </c>
      <c r="C76" t="s">
        <v>821</v>
      </c>
      <c r="D76" t="s">
        <v>822</v>
      </c>
    </row>
    <row r="77" spans="1:4" ht="11.25">
      <c r="A77" s="712">
        <v>76</v>
      </c>
      <c r="B77" t="s">
        <v>823</v>
      </c>
      <c r="C77" t="s">
        <v>823</v>
      </c>
      <c r="D77" t="s">
        <v>824</v>
      </c>
    </row>
    <row r="78" spans="1:4" ht="11.25">
      <c r="A78" s="712">
        <v>77</v>
      </c>
      <c r="B78" t="s">
        <v>825</v>
      </c>
      <c r="C78" t="s">
        <v>825</v>
      </c>
      <c r="D78" t="s">
        <v>826</v>
      </c>
    </row>
    <row r="79" spans="1:4" ht="11.25">
      <c r="A79" s="712">
        <v>78</v>
      </c>
      <c r="B79" t="s">
        <v>827</v>
      </c>
      <c r="C79" t="s">
        <v>827</v>
      </c>
      <c r="D79" t="s">
        <v>828</v>
      </c>
    </row>
    <row r="80" spans="1:4" ht="11.25">
      <c r="A80" s="712">
        <v>79</v>
      </c>
      <c r="B80" t="s">
        <v>829</v>
      </c>
      <c r="C80" t="s">
        <v>829</v>
      </c>
      <c r="D80" t="s">
        <v>830</v>
      </c>
    </row>
    <row r="81" spans="1:4" ht="11.25">
      <c r="A81" s="712">
        <v>80</v>
      </c>
      <c r="B81" t="s">
        <v>831</v>
      </c>
      <c r="C81" t="s">
        <v>831</v>
      </c>
      <c r="D81" t="s">
        <v>832</v>
      </c>
    </row>
    <row r="82" spans="1:4" ht="11.25">
      <c r="A82" s="712">
        <v>81</v>
      </c>
      <c r="B82" t="s">
        <v>833</v>
      </c>
      <c r="C82" t="s">
        <v>833</v>
      </c>
      <c r="D82" t="s">
        <v>834</v>
      </c>
    </row>
    <row r="83" spans="1:4" ht="11.25">
      <c r="A83" s="712">
        <v>82</v>
      </c>
      <c r="B83" t="s">
        <v>835</v>
      </c>
      <c r="C83" t="s">
        <v>835</v>
      </c>
      <c r="D83" t="s">
        <v>836</v>
      </c>
    </row>
    <row r="84" spans="1:4" ht="11.25">
      <c r="A84" s="712">
        <v>83</v>
      </c>
      <c r="B84" t="s">
        <v>837</v>
      </c>
      <c r="C84" t="s">
        <v>837</v>
      </c>
      <c r="D84" t="s">
        <v>838</v>
      </c>
    </row>
    <row r="85" spans="1:4" ht="11.25">
      <c r="A85" s="712">
        <v>84</v>
      </c>
      <c r="B85" t="s">
        <v>839</v>
      </c>
      <c r="C85" t="s">
        <v>839</v>
      </c>
      <c r="D85" t="s">
        <v>840</v>
      </c>
    </row>
    <row r="86" spans="1:4" ht="11.25">
      <c r="A86" s="712">
        <v>85</v>
      </c>
      <c r="B86" t="s">
        <v>841</v>
      </c>
      <c r="C86" t="s">
        <v>841</v>
      </c>
      <c r="D86" t="s">
        <v>842</v>
      </c>
    </row>
    <row r="87" spans="1:4" ht="11.25">
      <c r="A87" s="712">
        <v>86</v>
      </c>
      <c r="B87" t="s">
        <v>843</v>
      </c>
      <c r="C87" t="s">
        <v>845</v>
      </c>
      <c r="D87" t="s">
        <v>846</v>
      </c>
    </row>
    <row r="88" spans="1:4" ht="11.25">
      <c r="A88" s="712">
        <v>87</v>
      </c>
      <c r="B88" t="s">
        <v>843</v>
      </c>
      <c r="C88" t="s">
        <v>847</v>
      </c>
      <c r="D88" t="s">
        <v>848</v>
      </c>
    </row>
    <row r="89" spans="1:4" ht="11.25">
      <c r="A89" s="712">
        <v>88</v>
      </c>
      <c r="B89" t="s">
        <v>843</v>
      </c>
      <c r="C89" t="s">
        <v>849</v>
      </c>
      <c r="D89" t="s">
        <v>850</v>
      </c>
    </row>
    <row r="90" spans="1:4" ht="11.25">
      <c r="A90" s="712">
        <v>89</v>
      </c>
      <c r="B90" t="s">
        <v>843</v>
      </c>
      <c r="C90" t="s">
        <v>851</v>
      </c>
      <c r="D90" t="s">
        <v>852</v>
      </c>
    </row>
    <row r="91" spans="1:4" ht="11.25">
      <c r="A91" s="712">
        <v>90</v>
      </c>
      <c r="B91" t="s">
        <v>843</v>
      </c>
      <c r="C91" t="s">
        <v>853</v>
      </c>
      <c r="D91" t="s">
        <v>854</v>
      </c>
    </row>
    <row r="92" spans="1:4" ht="11.25">
      <c r="A92" s="712">
        <v>91</v>
      </c>
      <c r="B92" t="s">
        <v>843</v>
      </c>
      <c r="C92" t="s">
        <v>843</v>
      </c>
      <c r="D92" t="s">
        <v>844</v>
      </c>
    </row>
    <row r="93" spans="1:4" ht="11.25">
      <c r="A93" s="712">
        <v>92</v>
      </c>
      <c r="B93" t="s">
        <v>855</v>
      </c>
      <c r="C93" t="s">
        <v>855</v>
      </c>
      <c r="D93" t="s">
        <v>856</v>
      </c>
    </row>
    <row r="94" spans="1:4" ht="11.25">
      <c r="A94" s="712">
        <v>93</v>
      </c>
      <c r="B94" t="s">
        <v>857</v>
      </c>
      <c r="C94" t="s">
        <v>857</v>
      </c>
      <c r="D94" t="s">
        <v>858</v>
      </c>
    </row>
    <row r="95" spans="1:4" ht="11.25">
      <c r="A95" s="712">
        <v>94</v>
      </c>
      <c r="B95" t="s">
        <v>859</v>
      </c>
      <c r="C95" t="s">
        <v>859</v>
      </c>
      <c r="D95" t="s">
        <v>860</v>
      </c>
    </row>
    <row r="96" spans="1:4" ht="11.25">
      <c r="A96" s="712">
        <v>95</v>
      </c>
      <c r="B96" t="s">
        <v>861</v>
      </c>
      <c r="C96" t="s">
        <v>861</v>
      </c>
      <c r="D96" t="s">
        <v>862</v>
      </c>
    </row>
  </sheetData>
  <sheetProtection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05d9ac-f49f-43c5-ba3e-ac69a8c2e953}">
  <sheetPr codeName="modInfo">
    <tabColor indexed="47"/>
  </sheetPr>
  <dimension ref="A1:D3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41" customWidth="1"/>
    <col min="2" max="2" width="90.7142857142857" style="41" customWidth="1"/>
    <col min="3" max="16384" width="9.14285714285714" style="41"/>
  </cols>
  <sheetData>
    <row r="1" spans="2:2" ht="11.25">
      <c r="B1" s="48" t="s">
        <v>56</v>
      </c>
    </row>
    <row r="2" spans="2:2" ht="90">
      <c r="B2" s="50" t="s">
        <v>446</v>
      </c>
    </row>
    <row r="3" spans="2:2" ht="67.5">
      <c r="B3" s="50" t="s">
        <v>373</v>
      </c>
    </row>
    <row r="4" spans="2:2" ht="33.75">
      <c r="B4" s="50" t="s">
        <v>551</v>
      </c>
    </row>
    <row r="5" spans="2:2" ht="11.25">
      <c r="B5" s="50" t="s">
        <v>202</v>
      </c>
    </row>
    <row r="6" spans="2:2" ht="22.5">
      <c r="B6" s="50" t="s">
        <v>235</v>
      </c>
    </row>
    <row r="7" spans="2:2" ht="22.5">
      <c r="B7" s="50" t="s">
        <v>236</v>
      </c>
    </row>
    <row r="8" spans="2:2" ht="22.5">
      <c r="B8" s="50" t="s">
        <v>237</v>
      </c>
    </row>
    <row r="9" spans="2:2" ht="22.5">
      <c r="B9" s="50" t="s">
        <v>447</v>
      </c>
    </row>
    <row r="10" spans="2:2" ht="56.25">
      <c r="B10" s="50" t="s">
        <v>550</v>
      </c>
    </row>
    <row r="11" spans="2:2" ht="12.75">
      <c r="B11" s="276" t="s">
        <v>371</v>
      </c>
    </row>
    <row r="12" spans="2:2" ht="11.25">
      <c r="B12" s="48" t="s">
        <v>163</v>
      </c>
    </row>
    <row r="13" spans="2:2" ht="22.5">
      <c r="B13" s="50" t="s">
        <v>179</v>
      </c>
    </row>
    <row r="14" spans="2:2" ht="67.5">
      <c r="B14" s="50" t="s">
        <v>220</v>
      </c>
    </row>
    <row r="15" spans="2:2" ht="22.5">
      <c r="B15" s="50" t="s">
        <v>210</v>
      </c>
    </row>
    <row r="16" spans="2:4" ht="11.25">
      <c r="B16" s="48" t="s">
        <v>187</v>
      </c>
      <c r="D16" s="64"/>
    </row>
    <row r="17" spans="2:2" ht="33.75">
      <c r="B17" s="50" t="s">
        <v>233</v>
      </c>
    </row>
    <row r="18" spans="2:2" ht="33.75">
      <c r="B18" s="50" t="s">
        <v>234</v>
      </c>
    </row>
    <row r="19" spans="2:2" ht="11.25">
      <c r="B19" s="50" t="s">
        <v>221</v>
      </c>
    </row>
    <row r="20" spans="2:2" ht="33.75">
      <c r="B20" s="50" t="s">
        <v>260</v>
      </c>
    </row>
    <row r="21" spans="2:2" ht="11.25">
      <c r="B21" s="48" t="s">
        <v>200</v>
      </c>
    </row>
    <row r="22" spans="2:2" ht="11.25">
      <c r="B22" s="50" t="s">
        <v>201</v>
      </c>
    </row>
    <row r="24" spans="2:2" ht="22.5">
      <c r="B24" s="278" t="s">
        <v>340</v>
      </c>
    </row>
    <row r="26" spans="2:2" ht="11.25">
      <c r="B26" s="48" t="s">
        <v>298</v>
      </c>
    </row>
    <row r="27" spans="2:2" ht="22.5">
      <c r="B27" s="277" t="s">
        <v>424</v>
      </c>
    </row>
    <row r="28" spans="2:2" ht="56.25">
      <c r="B28" s="277" t="s">
        <v>423</v>
      </c>
    </row>
    <row r="29" spans="2:2" ht="11.25">
      <c r="B29" s="346" t="s">
        <v>372</v>
      </c>
    </row>
    <row r="30" spans="2:2" ht="22.5">
      <c r="B30" s="277" t="s">
        <v>549</v>
      </c>
    </row>
    <row r="32" spans="1:2" ht="11.25">
      <c r="A32" s="322"/>
      <c r="B32" s="323" t="s">
        <v>393</v>
      </c>
    </row>
    <row r="33" spans="1:2" ht="14.25">
      <c r="A33" s="324">
        <v>1</v>
      </c>
      <c r="B33" s="325" t="s">
        <v>394</v>
      </c>
    </row>
    <row r="34" spans="1:2" ht="14.25">
      <c r="A34" s="324">
        <v>2</v>
      </c>
      <c r="B34" s="325" t="s">
        <v>395</v>
      </c>
    </row>
    <row r="35" spans="2:2" ht="11.25">
      <c r="B35" s="323" t="s">
        <v>396</v>
      </c>
    </row>
    <row r="36" spans="2:2" ht="11.25">
      <c r="B36" s="325" t="s">
        <v>397</v>
      </c>
    </row>
  </sheetData>
  <sheetProtection/>
  <pageMargins left="0.75" right="0.75" top="1" bottom="1" header="0.5" footer="0.5"/>
  <pageSetup orientation="portrait" paperSize="9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27c71e-eb97-4e2e-89d1-17ef69d67fea}">
  <sheetPr codeName="modList05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c77148-298a-4dda-a8ca-17de163150c7}">
  <sheetPr codeName="modList06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2c8789-a846-4e0e-9987-0d6e081e90a9}">
  <sheetPr codeName="modList07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89"/>
  </cols>
  <sheetData>
    <row r="1" spans="1:1" ht="11.25">
      <c r="A1" s="210"/>
    </row>
  </sheetData>
  <sheetProtection/>
  <pageMargins left="0.7" right="0.7" top="0.75" bottom="0.75" header="0.3" footer="0.3"/>
  <pageSetup orientation="portrait" paperSize="9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21d655-9ceb-4be0-9296-e106ba28fa97}">
  <sheetPr codeName="modfrmDate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f78c8b-36e4-4dfc-af79-53920daac179}">
  <sheetPr codeName="modComm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e9d3c8-c3db-4f52-894a-2560d377e25d}">
  <sheetPr codeName="modThisWorkbook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bc38df-607a-489b-a2e2-ede5a7aa5ce4}">
  <sheetPr codeName="modfrmReestrM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e31ca5-760c-4fe9-ba93-1e981e829bdb}">
  <sheetPr codeName="modfrmCheckUpdates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1" spans="1:1" ht="11.25">
      <c r="A1" s="2"/>
    </row>
  </sheetData>
  <sheetProtection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modList14_1</vt:lpstr>
      <vt:lpstr>modProv</vt:lpstr>
      <vt:lpstr>Лог обновления</vt:lpstr>
      <vt:lpstr>Титульный</vt:lpstr>
      <vt:lpstr>Перечень тарифов</vt:lpstr>
      <vt:lpstr>Форма 1.11.1</vt:lpstr>
      <vt:lpstr>Форма 1.0.1 | Т-транс</vt:lpstr>
      <vt:lpstr>Форма 1.11.2 | Т-транс</vt:lpstr>
      <vt:lpstr>Форма 1.11.2 | Т-гор.вода</vt:lpstr>
      <vt:lpstr>Форма 1.0.1 | Т-подкл(инд)</vt:lpstr>
      <vt:lpstr>Форма 1.11.3 | Т-подкл(инд)</vt:lpstr>
      <vt:lpstr>Форма 1.0.1 | Т-подкл</vt:lpstr>
      <vt:lpstr>Форма 1.11.3 | Т-подкл</vt:lpstr>
      <vt:lpstr>Форма 1.0.2</vt:lpstr>
      <vt:lpstr>Сведения об изменении</vt:lpstr>
      <vt:lpstr>et_union_hor</vt:lpstr>
      <vt:lpstr>TEHSHEET</vt:lpstr>
      <vt:lpstr>modListTempFilter</vt:lpstr>
      <vt:lpstr>modCheckCyan</vt:lpstr>
      <vt:lpstr>REESTR_LINK</vt:lpstr>
      <vt:lpstr>REESTR_DS</vt:lpstr>
      <vt:lpstr>modHTTP</vt:lpstr>
      <vt:lpstr>modfrmRezimChoose</vt:lpstr>
      <vt:lpstr>modSheetMain</vt:lpstr>
      <vt:lpstr>REESTR_VT</vt:lpstr>
      <vt:lpstr>REESTR_VED</vt:lpstr>
      <vt:lpstr>modfrmReestrObj</vt:lpstr>
      <vt:lpstr>AllSheetsInThisWorkbook</vt:lpstr>
      <vt:lpstr>et_union_vert</vt:lpstr>
      <vt:lpstr>modInstruction</vt:lpstr>
      <vt:lpstr>modRegion</vt:lpstr>
      <vt:lpstr>modReestr</vt:lpstr>
      <vt:lpstr>modfrmReestr</vt:lpstr>
      <vt:lpstr>modUpdTemplMain</vt:lpstr>
      <vt:lpstr>REESTR_ORG</vt:lpstr>
      <vt:lpstr>modClassifierValidate</vt:lpstr>
      <vt:lpstr>modHyp</vt:lpstr>
      <vt:lpstr>modServiceModule</vt:lpstr>
      <vt:lpstr>modList00</vt:lpstr>
      <vt:lpstr>modList01</vt:lpstr>
      <vt:lpstr>modList02</vt:lpstr>
      <vt:lpstr>modList03</vt:lpstr>
      <vt:lpstr>modList13</vt:lpstr>
      <vt:lpstr>REESTR_MO_FILTER</vt:lpstr>
      <vt:lpstr>REESTR_MO</vt:lpstr>
      <vt:lpstr>modInfo</vt:lpstr>
      <vt:lpstr>modList05</vt:lpstr>
      <vt:lpstr>modList06</vt:lpstr>
      <vt:lpstr>modList07</vt:lpstr>
      <vt:lpstr>modfrmDateChoose</vt:lpstr>
      <vt:lpstr>modComm</vt:lpstr>
      <vt:lpstr>modThisWorkbook</vt:lpstr>
      <vt:lpstr>modfrmReestrMR</vt:lpstr>
      <vt:lpstr>modfrmCheckUpdates</vt:lpstr>
    </vt:vector>
  </TitlesOfParts>
  <Template/>
  <Manager/>
  <Company>ФАС России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keywords/>
  <dc:description/>
  <cp:lastModifiedBy>Мочалова Н.С.</cp:lastModifiedBy>
  <cp:lastPrinted>2013-08-29T08:11:20Z</cp:lastPrinted>
  <dcterms:created xsi:type="dcterms:W3CDTF">2004-05-21T07:18:45Z</dcterms:created>
  <dcterms:modified xsi:type="dcterms:W3CDTF">2023-05-04T10:45:09Z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